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vvfs\team\FAS\SF\Legislative Session\2024 Session\Legislative Requests\Legislative Printouts\"/>
    </mc:Choice>
  </mc:AlternateContent>
  <xr:revisionPtr revIDLastSave="0" documentId="13_ncr:1_{822C8B74-E1D6-4308-BE16-DCD1EC4F13AA}" xr6:coauthVersionLast="47" xr6:coauthVersionMax="47" xr10:uidLastSave="{00000000-0000-0000-0000-000000000000}"/>
  <bookViews>
    <workbookView xWindow="28680" yWindow="-120" windowWidth="29040" windowHeight="15720" activeTab="1" xr2:uid="{9446E5E0-7BE1-4CEA-9BF4-69CAE4B6DE8C}"/>
  </bookViews>
  <sheets>
    <sheet name="BASE History" sheetId="2" r:id="rId1"/>
    <sheet name="FY25 Estimates" sheetId="1" r:id="rId2"/>
    <sheet name="Calculations for Weightings" sheetId="4" r:id="rId3"/>
  </sheets>
  <definedNames>
    <definedName name="_xlnm._FilterDatabase" localSheetId="1" hidden="1">'FY25 Estimates'!$A$6:$AZ$292</definedName>
    <definedName name="_xlnm.Print_Area" localSheetId="1">'FY25 Estimates'!$A$1:$AL$292</definedName>
    <definedName name="_xlnm.Print_Titles" localSheetId="1">'FY25 Estimates'!$A:$C,'FY25 Estimates'!$1:$6</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1" l="1"/>
  <c r="V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T6" i="1" l="1"/>
  <c r="AK7" i="1"/>
  <c r="H7" i="1"/>
  <c r="K3" i="4" l="1"/>
  <c r="S3" i="4"/>
  <c r="Y3" i="4"/>
  <c r="O3" i="4"/>
  <c r="H3" i="4"/>
  <c r="D3" i="4"/>
  <c r="B3" i="4"/>
  <c r="U6" i="1"/>
  <c r="L3" i="4" l="1"/>
  <c r="E3" i="4"/>
  <c r="V6"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X7" i="1"/>
  <c r="Y7" i="1" s="1"/>
  <c r="Y289" i="1" l="1"/>
  <c r="Y281" i="1"/>
  <c r="Y273" i="1"/>
  <c r="Y265" i="1"/>
  <c r="Y257" i="1"/>
  <c r="Y249" i="1"/>
  <c r="Y241" i="1"/>
  <c r="Y233" i="1"/>
  <c r="Y225" i="1"/>
  <c r="Y217" i="1"/>
  <c r="Y209" i="1"/>
  <c r="Y201" i="1"/>
  <c r="Y193" i="1"/>
  <c r="Y185" i="1"/>
  <c r="Y177" i="1"/>
  <c r="Y169" i="1"/>
  <c r="Y161" i="1"/>
  <c r="Y153" i="1"/>
  <c r="Y145" i="1"/>
  <c r="Y137" i="1"/>
  <c r="Y129" i="1"/>
  <c r="Y121" i="1"/>
  <c r="Y113" i="1"/>
  <c r="Y105" i="1"/>
  <c r="Y97" i="1"/>
  <c r="Y89" i="1"/>
  <c r="Y81" i="1"/>
  <c r="Y73" i="1"/>
  <c r="Y65" i="1"/>
  <c r="Y57" i="1"/>
  <c r="Y49" i="1"/>
  <c r="Y41" i="1"/>
  <c r="Y33" i="1"/>
  <c r="Y25" i="1"/>
  <c r="Y17" i="1"/>
  <c r="Y9" i="1"/>
  <c r="Y287" i="1"/>
  <c r="Y263" i="1"/>
  <c r="Y239" i="1"/>
  <c r="Y215" i="1"/>
  <c r="Y191" i="1"/>
  <c r="Y183" i="1"/>
  <c r="Y175" i="1"/>
  <c r="Y151" i="1"/>
  <c r="Y143" i="1"/>
  <c r="Y135" i="1"/>
  <c r="Y127" i="1"/>
  <c r="Y119" i="1"/>
  <c r="Y111" i="1"/>
  <c r="Y103" i="1"/>
  <c r="Y95" i="1"/>
  <c r="Y87" i="1"/>
  <c r="Y79" i="1"/>
  <c r="Y71" i="1"/>
  <c r="Y63" i="1"/>
  <c r="Y55" i="1"/>
  <c r="Y47" i="1"/>
  <c r="Y39" i="1"/>
  <c r="Y31" i="1"/>
  <c r="Y23" i="1"/>
  <c r="Y15" i="1"/>
  <c r="Y247" i="1"/>
  <c r="Y271" i="1"/>
  <c r="Y231" i="1"/>
  <c r="Y199" i="1"/>
  <c r="Y167" i="1"/>
  <c r="Y279" i="1"/>
  <c r="Y255" i="1"/>
  <c r="Y223" i="1"/>
  <c r="Y207" i="1"/>
  <c r="Y159" i="1"/>
  <c r="Y164" i="1"/>
  <c r="Y132" i="1"/>
  <c r="Y108" i="1"/>
  <c r="Y100" i="1"/>
  <c r="Y52" i="1"/>
  <c r="Y277" i="1"/>
  <c r="Y245" i="1"/>
  <c r="Y213" i="1"/>
  <c r="Y197" i="1"/>
  <c r="Y189" i="1"/>
  <c r="Y157" i="1"/>
  <c r="Y149" i="1"/>
  <c r="Y141" i="1"/>
  <c r="Y133" i="1"/>
  <c r="Y125" i="1"/>
  <c r="Y117" i="1"/>
  <c r="Y109" i="1"/>
  <c r="Y101" i="1"/>
  <c r="Y93" i="1"/>
  <c r="Y85" i="1"/>
  <c r="Y77" i="1"/>
  <c r="Y69" i="1"/>
  <c r="Y61" i="1"/>
  <c r="Y53" i="1"/>
  <c r="Y45" i="1"/>
  <c r="Y37" i="1"/>
  <c r="Y29" i="1"/>
  <c r="Y21" i="1"/>
  <c r="Y13" i="1"/>
  <c r="Y285" i="1"/>
  <c r="Y253" i="1"/>
  <c r="Y221" i="1"/>
  <c r="Y181" i="1"/>
  <c r="Y269" i="1"/>
  <c r="Y229" i="1"/>
  <c r="Y173" i="1"/>
  <c r="Y261" i="1"/>
  <c r="Y237" i="1"/>
  <c r="Y205" i="1"/>
  <c r="Y165" i="1"/>
  <c r="Y234" i="1"/>
  <c r="Y202" i="1"/>
  <c r="Y170" i="1"/>
  <c r="Y154" i="1"/>
  <c r="Y138" i="1"/>
  <c r="Y106" i="1"/>
  <c r="Y90" i="1"/>
  <c r="Y74" i="1"/>
  <c r="Y42" i="1"/>
  <c r="Y26" i="1"/>
  <c r="Y10" i="1"/>
  <c r="Y266" i="1"/>
  <c r="Y218" i="1"/>
  <c r="Y276" i="1"/>
  <c r="Y244" i="1"/>
  <c r="Y220" i="1"/>
  <c r="Y204" i="1"/>
  <c r="Y172" i="1"/>
  <c r="Y76" i="1"/>
  <c r="Y20" i="1"/>
  <c r="Y282" i="1"/>
  <c r="Y291" i="1"/>
  <c r="Y283" i="1"/>
  <c r="Y275" i="1"/>
  <c r="Y267" i="1"/>
  <c r="Y259" i="1"/>
  <c r="Y251" i="1"/>
  <c r="Y243" i="1"/>
  <c r="Y235" i="1"/>
  <c r="Y227" i="1"/>
  <c r="Y219" i="1"/>
  <c r="Y211" i="1"/>
  <c r="Y203" i="1"/>
  <c r="Y195" i="1"/>
  <c r="Y187" i="1"/>
  <c r="Y179" i="1"/>
  <c r="Y171" i="1"/>
  <c r="Y163" i="1"/>
  <c r="Y155" i="1"/>
  <c r="Y147" i="1"/>
  <c r="Y139" i="1"/>
  <c r="Y131" i="1"/>
  <c r="Y123" i="1"/>
  <c r="Y115" i="1"/>
  <c r="Y107" i="1"/>
  <c r="Y99" i="1"/>
  <c r="Y91" i="1"/>
  <c r="Y83" i="1"/>
  <c r="Y75" i="1"/>
  <c r="Y67" i="1"/>
  <c r="Y59" i="1"/>
  <c r="Y51" i="1"/>
  <c r="Y43" i="1"/>
  <c r="Y35" i="1"/>
  <c r="Y27" i="1"/>
  <c r="Y19" i="1"/>
  <c r="Y11" i="1"/>
  <c r="Y256" i="1"/>
  <c r="Y224" i="1"/>
  <c r="Y104" i="1"/>
  <c r="Y40" i="1"/>
  <c r="Y24" i="1"/>
  <c r="Y8" i="1"/>
  <c r="Y292" i="1"/>
  <c r="Y284" i="1"/>
  <c r="Y268" i="1"/>
  <c r="Y260" i="1"/>
  <c r="Y252" i="1"/>
  <c r="Y236" i="1"/>
  <c r="Y228" i="1"/>
  <c r="Y212" i="1"/>
  <c r="Y196" i="1"/>
  <c r="Y188" i="1"/>
  <c r="Y180" i="1"/>
  <c r="Y156" i="1"/>
  <c r="Y148" i="1"/>
  <c r="Y140" i="1"/>
  <c r="Y124" i="1"/>
  <c r="Y116" i="1"/>
  <c r="Y92" i="1"/>
  <c r="Y84" i="1"/>
  <c r="Y68" i="1"/>
  <c r="Y60" i="1"/>
  <c r="Y44" i="1"/>
  <c r="Y36" i="1"/>
  <c r="Y28" i="1"/>
  <c r="Y12" i="1"/>
  <c r="Y290" i="1"/>
  <c r="Y274" i="1"/>
  <c r="Y258" i="1"/>
  <c r="Y250" i="1"/>
  <c r="Y242" i="1"/>
  <c r="Y226" i="1"/>
  <c r="Y210" i="1"/>
  <c r="Y194" i="1"/>
  <c r="Y186" i="1"/>
  <c r="Y178" i="1"/>
  <c r="Y162" i="1"/>
  <c r="Y146" i="1"/>
  <c r="Y130" i="1"/>
  <c r="Y122" i="1"/>
  <c r="Y114" i="1"/>
  <c r="Y98" i="1"/>
  <c r="Y82" i="1"/>
  <c r="Y66" i="1"/>
  <c r="Y58" i="1"/>
  <c r="Y50" i="1"/>
  <c r="Y34" i="1"/>
  <c r="Y18" i="1"/>
  <c r="Y288" i="1"/>
  <c r="Y280" i="1"/>
  <c r="Y272" i="1"/>
  <c r="Y264" i="1"/>
  <c r="Y248" i="1"/>
  <c r="Y240" i="1"/>
  <c r="Y232" i="1"/>
  <c r="Y216" i="1"/>
  <c r="Y208" i="1"/>
  <c r="Y200" i="1"/>
  <c r="Y192" i="1"/>
  <c r="Y184" i="1"/>
  <c r="Y176" i="1"/>
  <c r="Y168" i="1"/>
  <c r="Y160" i="1"/>
  <c r="Y152" i="1"/>
  <c r="Y144" i="1"/>
  <c r="Y136" i="1"/>
  <c r="Y128" i="1"/>
  <c r="Y120" i="1"/>
  <c r="Y112" i="1"/>
  <c r="Y96" i="1"/>
  <c r="Y88" i="1"/>
  <c r="Y80" i="1"/>
  <c r="Y72" i="1"/>
  <c r="Y64" i="1"/>
  <c r="Y56" i="1"/>
  <c r="Y48" i="1"/>
  <c r="Y32" i="1"/>
  <c r="Y16" i="1"/>
  <c r="Y286" i="1"/>
  <c r="Y278" i="1"/>
  <c r="Y270" i="1"/>
  <c r="Y262" i="1"/>
  <c r="Y254" i="1"/>
  <c r="Y246" i="1"/>
  <c r="Y238" i="1"/>
  <c r="Y230" i="1"/>
  <c r="Y222" i="1"/>
  <c r="Y214" i="1"/>
  <c r="Y206" i="1"/>
  <c r="Y198" i="1"/>
  <c r="Y190" i="1"/>
  <c r="Y182" i="1"/>
  <c r="Y174" i="1"/>
  <c r="Y166" i="1"/>
  <c r="Y158" i="1"/>
  <c r="Y150" i="1"/>
  <c r="Y142" i="1"/>
  <c r="Y134" i="1"/>
  <c r="Y126" i="1"/>
  <c r="Y118" i="1"/>
  <c r="Y110" i="1"/>
  <c r="Y102" i="1"/>
  <c r="Y94" i="1"/>
  <c r="Y86" i="1"/>
  <c r="Y78" i="1"/>
  <c r="Y70" i="1"/>
  <c r="Y62" i="1"/>
  <c r="Y54" i="1"/>
  <c r="Y46" i="1"/>
  <c r="Y38" i="1"/>
  <c r="Y30" i="1"/>
  <c r="Y22" i="1"/>
  <c r="Y14"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AG6" i="1"/>
  <c r="AE6" i="1"/>
  <c r="AD6" i="1"/>
  <c r="AC6" i="1"/>
  <c r="AB6" i="1"/>
  <c r="X6" i="1"/>
  <c r="W6" i="1"/>
  <c r="S6" i="1"/>
  <c r="AP7" i="1" l="1"/>
  <c r="AY62" i="1"/>
  <c r="AQ62" i="1"/>
  <c r="AP62" i="1"/>
  <c r="AU62" i="1"/>
  <c r="AY264" i="1"/>
  <c r="AQ264" i="1"/>
  <c r="AP264" i="1"/>
  <c r="AU264" i="1"/>
  <c r="AU139" i="1"/>
  <c r="AY139" i="1"/>
  <c r="AQ139" i="1"/>
  <c r="AP139" i="1"/>
  <c r="AU119" i="1"/>
  <c r="AY119" i="1"/>
  <c r="AQ119" i="1"/>
  <c r="AP119" i="1"/>
  <c r="AU184" i="1"/>
  <c r="AP184" i="1"/>
  <c r="AY184" i="1"/>
  <c r="AQ184" i="1"/>
  <c r="AY284" i="1"/>
  <c r="AQ284" i="1"/>
  <c r="AP284" i="1"/>
  <c r="AU284" i="1"/>
  <c r="AU204" i="1"/>
  <c r="AP204" i="1"/>
  <c r="AY204" i="1"/>
  <c r="AQ204" i="1"/>
  <c r="AY109" i="1"/>
  <c r="AQ109" i="1"/>
  <c r="AP109" i="1"/>
  <c r="AU109" i="1"/>
  <c r="AU169" i="1"/>
  <c r="AY169" i="1"/>
  <c r="AQ169" i="1"/>
  <c r="AP169" i="1"/>
  <c r="AU262" i="1"/>
  <c r="AY262" i="1"/>
  <c r="AQ262" i="1"/>
  <c r="AP262" i="1"/>
  <c r="AU82" i="1"/>
  <c r="AY82" i="1"/>
  <c r="AQ82" i="1"/>
  <c r="AP82" i="1"/>
  <c r="AY19" i="1"/>
  <c r="AQ19" i="1"/>
  <c r="AP19" i="1"/>
  <c r="AU19" i="1"/>
  <c r="AU220" i="1"/>
  <c r="AP220" i="1"/>
  <c r="AY220" i="1"/>
  <c r="AQ220" i="1"/>
  <c r="AU53" i="1"/>
  <c r="AY53" i="1"/>
  <c r="AQ53" i="1"/>
  <c r="AP53" i="1"/>
  <c r="AY117" i="1"/>
  <c r="AQ117" i="1"/>
  <c r="AP117" i="1"/>
  <c r="AU117" i="1"/>
  <c r="AU159" i="1"/>
  <c r="AY159" i="1"/>
  <c r="AQ159" i="1"/>
  <c r="AP159" i="1"/>
  <c r="AY63" i="1"/>
  <c r="AQ63" i="1"/>
  <c r="AP63" i="1"/>
  <c r="AU63" i="1"/>
  <c r="AU127" i="1"/>
  <c r="AY127" i="1"/>
  <c r="AQ127" i="1"/>
  <c r="AP127" i="1"/>
  <c r="AY14" i="1"/>
  <c r="AQ14" i="1"/>
  <c r="AP14" i="1"/>
  <c r="AU14" i="1"/>
  <c r="AU78" i="1"/>
  <c r="AY78" i="1"/>
  <c r="AQ78" i="1"/>
  <c r="AP78" i="1"/>
  <c r="AU142" i="1"/>
  <c r="AY142" i="1"/>
  <c r="AQ142" i="1"/>
  <c r="AP142" i="1"/>
  <c r="AY206" i="1"/>
  <c r="AQ206" i="1"/>
  <c r="AP206" i="1"/>
  <c r="AU206" i="1"/>
  <c r="AU270" i="1"/>
  <c r="AY270" i="1"/>
  <c r="AQ270" i="1"/>
  <c r="AP270" i="1"/>
  <c r="AP64" i="1"/>
  <c r="AQ64" i="1"/>
  <c r="AU64" i="1"/>
  <c r="AY64" i="1"/>
  <c r="AY136" i="1"/>
  <c r="AQ136" i="1"/>
  <c r="AP136" i="1"/>
  <c r="AU136" i="1"/>
  <c r="AU200" i="1"/>
  <c r="AP200" i="1"/>
  <c r="AY200" i="1"/>
  <c r="AQ200" i="1"/>
  <c r="AY280" i="1"/>
  <c r="AQ280" i="1"/>
  <c r="AP280" i="1"/>
  <c r="AU280" i="1"/>
  <c r="AY98" i="1"/>
  <c r="AQ98" i="1"/>
  <c r="AP98" i="1"/>
  <c r="AU98" i="1"/>
  <c r="AY194" i="1"/>
  <c r="AQ194" i="1"/>
  <c r="AP194" i="1"/>
  <c r="AU194" i="1"/>
  <c r="AP12" i="1"/>
  <c r="AQ12" i="1"/>
  <c r="AU12" i="1"/>
  <c r="AY12" i="1"/>
  <c r="AY116" i="1"/>
  <c r="AQ116" i="1"/>
  <c r="AP116" i="1"/>
  <c r="AU116" i="1"/>
  <c r="AU212" i="1"/>
  <c r="AP212" i="1"/>
  <c r="AY212" i="1"/>
  <c r="AQ212" i="1"/>
  <c r="AY27" i="1"/>
  <c r="AQ27" i="1"/>
  <c r="AP27" i="1"/>
  <c r="AU27" i="1"/>
  <c r="AY91" i="1"/>
  <c r="AQ91" i="1"/>
  <c r="AP91" i="1"/>
  <c r="AU91" i="1"/>
  <c r="AU155" i="1"/>
  <c r="AY155" i="1"/>
  <c r="AQ155" i="1"/>
  <c r="AP155" i="1"/>
  <c r="AY219" i="1"/>
  <c r="AQ219" i="1"/>
  <c r="AP219" i="1"/>
  <c r="AU219" i="1"/>
  <c r="AY283" i="1"/>
  <c r="AQ283" i="1"/>
  <c r="AP283" i="1"/>
  <c r="AU283" i="1"/>
  <c r="AY244" i="1"/>
  <c r="AQ244" i="1"/>
  <c r="AP244" i="1"/>
  <c r="AU244" i="1"/>
  <c r="AU90" i="1"/>
  <c r="AY90" i="1"/>
  <c r="AQ90" i="1"/>
  <c r="AP90" i="1"/>
  <c r="AU205" i="1"/>
  <c r="AY205" i="1"/>
  <c r="AQ205" i="1"/>
  <c r="AP205" i="1"/>
  <c r="AU253" i="1"/>
  <c r="AP253" i="1"/>
  <c r="AY253" i="1"/>
  <c r="AQ253" i="1"/>
  <c r="AU61" i="1"/>
  <c r="AY61" i="1"/>
  <c r="AQ61" i="1"/>
  <c r="AP61" i="1"/>
  <c r="AY125" i="1"/>
  <c r="AQ125" i="1"/>
  <c r="AP125" i="1"/>
  <c r="AU125" i="1"/>
  <c r="AU245" i="1"/>
  <c r="AP245" i="1"/>
  <c r="AY245" i="1"/>
  <c r="AQ245" i="1"/>
  <c r="AY207" i="1"/>
  <c r="AQ207" i="1"/>
  <c r="AP207" i="1"/>
  <c r="AU207" i="1"/>
  <c r="AY247" i="1"/>
  <c r="AQ247" i="1"/>
  <c r="AP247" i="1"/>
  <c r="AU247" i="1"/>
  <c r="AY71" i="1"/>
  <c r="AQ71" i="1"/>
  <c r="AP71" i="1"/>
  <c r="AU71" i="1"/>
  <c r="AU135" i="1"/>
  <c r="AY135" i="1"/>
  <c r="AQ135" i="1"/>
  <c r="AP135" i="1"/>
  <c r="AY263" i="1"/>
  <c r="AQ263" i="1"/>
  <c r="AP263" i="1"/>
  <c r="AU263" i="1"/>
  <c r="AU57" i="1"/>
  <c r="AY57" i="1"/>
  <c r="AQ57" i="1"/>
  <c r="AP57" i="1"/>
  <c r="AY121" i="1"/>
  <c r="AQ121" i="1"/>
  <c r="AP121" i="1"/>
  <c r="AU121" i="1"/>
  <c r="AU185" i="1"/>
  <c r="AY185" i="1"/>
  <c r="AQ185" i="1"/>
  <c r="AP185" i="1"/>
  <c r="AU249" i="1"/>
  <c r="AP249" i="1"/>
  <c r="AY249" i="1"/>
  <c r="AQ249" i="1"/>
  <c r="AU126" i="1"/>
  <c r="AY126" i="1"/>
  <c r="AQ126" i="1"/>
  <c r="AP126" i="1"/>
  <c r="AY66" i="1"/>
  <c r="AQ66" i="1"/>
  <c r="AP66" i="1"/>
  <c r="AU66" i="1"/>
  <c r="AY75" i="1"/>
  <c r="AQ75" i="1"/>
  <c r="AP75" i="1"/>
  <c r="AU75" i="1"/>
  <c r="AU181" i="1"/>
  <c r="AY181" i="1"/>
  <c r="AQ181" i="1"/>
  <c r="AP181" i="1"/>
  <c r="AU233" i="1"/>
  <c r="AP233" i="1"/>
  <c r="AY233" i="1"/>
  <c r="AQ233" i="1"/>
  <c r="AP56" i="1"/>
  <c r="AQ56" i="1"/>
  <c r="AU56" i="1"/>
  <c r="AY56" i="1"/>
  <c r="AY292" i="1"/>
  <c r="AQ292" i="1"/>
  <c r="AP292" i="1"/>
  <c r="AU292" i="1"/>
  <c r="AY165" i="1"/>
  <c r="AQ165" i="1"/>
  <c r="AP165" i="1"/>
  <c r="AU165" i="1"/>
  <c r="AU49" i="1"/>
  <c r="AY49" i="1"/>
  <c r="AQ49" i="1"/>
  <c r="AP49" i="1"/>
  <c r="AU22" i="1"/>
  <c r="AY22" i="1"/>
  <c r="AQ22" i="1"/>
  <c r="AP22" i="1"/>
  <c r="AY86" i="1"/>
  <c r="AQ86" i="1"/>
  <c r="AP86" i="1"/>
  <c r="AU86" i="1"/>
  <c r="AU150" i="1"/>
  <c r="AY150" i="1"/>
  <c r="AQ150" i="1"/>
  <c r="AP150" i="1"/>
  <c r="AY214" i="1"/>
  <c r="AQ214" i="1"/>
  <c r="AP214" i="1"/>
  <c r="AU214" i="1"/>
  <c r="AU278" i="1"/>
  <c r="AY278" i="1"/>
  <c r="AQ278" i="1"/>
  <c r="AP278" i="1"/>
  <c r="AP72" i="1"/>
  <c r="AY72" i="1"/>
  <c r="AQ72" i="1"/>
  <c r="AU72" i="1"/>
  <c r="AY144" i="1"/>
  <c r="AQ144" i="1"/>
  <c r="AP144" i="1"/>
  <c r="AU144" i="1"/>
  <c r="AU208" i="1"/>
  <c r="AP208" i="1"/>
  <c r="AY208" i="1"/>
  <c r="AQ208" i="1"/>
  <c r="AY288" i="1"/>
  <c r="AQ288" i="1"/>
  <c r="AP288" i="1"/>
  <c r="AU288" i="1"/>
  <c r="AU114" i="1"/>
  <c r="AY114" i="1"/>
  <c r="AQ114" i="1"/>
  <c r="AP114" i="1"/>
  <c r="AY210" i="1"/>
  <c r="AQ210" i="1"/>
  <c r="AP210" i="1"/>
  <c r="AU210" i="1"/>
  <c r="AP28" i="1"/>
  <c r="AY28" i="1"/>
  <c r="AU28" i="1"/>
  <c r="AQ28" i="1"/>
  <c r="AY124" i="1"/>
  <c r="AQ124" i="1"/>
  <c r="AP124" i="1"/>
  <c r="AU124" i="1"/>
  <c r="AP228" i="1"/>
  <c r="AU228" i="1"/>
  <c r="AQ228" i="1"/>
  <c r="AY228" i="1"/>
  <c r="AP24" i="1"/>
  <c r="AU24" i="1"/>
  <c r="AY24" i="1"/>
  <c r="AQ24" i="1"/>
  <c r="AY35" i="1"/>
  <c r="AQ35" i="1"/>
  <c r="AP35" i="1"/>
  <c r="AU35" i="1"/>
  <c r="AY99" i="1"/>
  <c r="AQ99" i="1"/>
  <c r="AP99" i="1"/>
  <c r="AU99" i="1"/>
  <c r="AU163" i="1"/>
  <c r="AY163" i="1"/>
  <c r="AQ163" i="1"/>
  <c r="AP163" i="1"/>
  <c r="AP227" i="1"/>
  <c r="AY227" i="1"/>
  <c r="AU227" i="1"/>
  <c r="AQ227" i="1"/>
  <c r="AY291" i="1"/>
  <c r="AQ291" i="1"/>
  <c r="AP291" i="1"/>
  <c r="AU291" i="1"/>
  <c r="AY276" i="1"/>
  <c r="AQ276" i="1"/>
  <c r="AP276" i="1"/>
  <c r="AU276" i="1"/>
  <c r="AU106" i="1"/>
  <c r="AQ106" i="1"/>
  <c r="AP106" i="1"/>
  <c r="AY106" i="1"/>
  <c r="AU237" i="1"/>
  <c r="AP237" i="1"/>
  <c r="AY237" i="1"/>
  <c r="AQ237" i="1"/>
  <c r="AU285" i="1"/>
  <c r="AP285" i="1"/>
  <c r="AY285" i="1"/>
  <c r="AQ285" i="1"/>
  <c r="AU69" i="1"/>
  <c r="AY69" i="1"/>
  <c r="AQ69" i="1"/>
  <c r="AP69" i="1"/>
  <c r="AY133" i="1"/>
  <c r="AQ133" i="1"/>
  <c r="AP133" i="1"/>
  <c r="AU133" i="1"/>
  <c r="AU277" i="1"/>
  <c r="AP277" i="1"/>
  <c r="AY277" i="1"/>
  <c r="AQ277" i="1"/>
  <c r="AY223" i="1"/>
  <c r="AQ223" i="1"/>
  <c r="AP223" i="1"/>
  <c r="AU223" i="1"/>
  <c r="AY15" i="1"/>
  <c r="AQ15" i="1"/>
  <c r="AP15" i="1"/>
  <c r="AU15" i="1"/>
  <c r="AY79" i="1"/>
  <c r="AQ79" i="1"/>
  <c r="AP79" i="1"/>
  <c r="AU79" i="1"/>
  <c r="AU143" i="1"/>
  <c r="AY143" i="1"/>
  <c r="AQ143" i="1"/>
  <c r="AP143" i="1"/>
  <c r="AY287" i="1"/>
  <c r="AQ287" i="1"/>
  <c r="AP287" i="1"/>
  <c r="AU287" i="1"/>
  <c r="AU65" i="1"/>
  <c r="AY65" i="1"/>
  <c r="AQ65" i="1"/>
  <c r="AP65" i="1"/>
  <c r="AY129" i="1"/>
  <c r="AQ129" i="1"/>
  <c r="AP129" i="1"/>
  <c r="AU129" i="1"/>
  <c r="AU193" i="1"/>
  <c r="AY193" i="1"/>
  <c r="AQ193" i="1"/>
  <c r="AP193" i="1"/>
  <c r="AU257" i="1"/>
  <c r="AP257" i="1"/>
  <c r="AY257" i="1"/>
  <c r="AQ257" i="1"/>
  <c r="AU254" i="1"/>
  <c r="AY254" i="1"/>
  <c r="AQ254" i="1"/>
  <c r="AP254" i="1"/>
  <c r="AP84" i="1"/>
  <c r="AU84" i="1"/>
  <c r="AY84" i="1"/>
  <c r="AQ84" i="1"/>
  <c r="AY267" i="1"/>
  <c r="AQ267" i="1"/>
  <c r="AP267" i="1"/>
  <c r="AU267" i="1"/>
  <c r="AU45" i="1"/>
  <c r="AY45" i="1"/>
  <c r="AQ45" i="1"/>
  <c r="AP45" i="1"/>
  <c r="AY215" i="1"/>
  <c r="AQ215" i="1"/>
  <c r="AP215" i="1"/>
  <c r="AU215" i="1"/>
  <c r="AY198" i="1"/>
  <c r="AQ198" i="1"/>
  <c r="AP198" i="1"/>
  <c r="AU198" i="1"/>
  <c r="AY186" i="1"/>
  <c r="AQ186" i="1"/>
  <c r="AP186" i="1"/>
  <c r="AU186" i="1"/>
  <c r="AU147" i="1"/>
  <c r="AY147" i="1"/>
  <c r="AQ147" i="1"/>
  <c r="AP147" i="1"/>
  <c r="AY239" i="1"/>
  <c r="AQ239" i="1"/>
  <c r="AP239" i="1"/>
  <c r="AU239" i="1"/>
  <c r="AY30" i="1"/>
  <c r="AQ30" i="1"/>
  <c r="AP30" i="1"/>
  <c r="AU30" i="1"/>
  <c r="AU94" i="1"/>
  <c r="AY94" i="1"/>
  <c r="AQ94" i="1"/>
  <c r="AP94" i="1"/>
  <c r="AU158" i="1"/>
  <c r="AY158" i="1"/>
  <c r="AQ158" i="1"/>
  <c r="AP158" i="1"/>
  <c r="AY222" i="1"/>
  <c r="AQ222" i="1"/>
  <c r="AP222" i="1"/>
  <c r="AU222" i="1"/>
  <c r="AU286" i="1"/>
  <c r="AY286" i="1"/>
  <c r="AQ286" i="1"/>
  <c r="AP286" i="1"/>
  <c r="AP80" i="1"/>
  <c r="AU80" i="1"/>
  <c r="AQ80" i="1"/>
  <c r="AY80" i="1"/>
  <c r="AY152" i="1"/>
  <c r="AQ152" i="1"/>
  <c r="AP152" i="1"/>
  <c r="AU152" i="1"/>
  <c r="AU216" i="1"/>
  <c r="AP216" i="1"/>
  <c r="AY216" i="1"/>
  <c r="AQ216" i="1"/>
  <c r="AY18" i="1"/>
  <c r="AQ18" i="1"/>
  <c r="AP18" i="1"/>
  <c r="AU18" i="1"/>
  <c r="AU122" i="1"/>
  <c r="AY122" i="1"/>
  <c r="AQ122" i="1"/>
  <c r="AP122" i="1"/>
  <c r="AY226" i="1"/>
  <c r="AQ226" i="1"/>
  <c r="AP226" i="1"/>
  <c r="AU226" i="1"/>
  <c r="AP36" i="1"/>
  <c r="AU36" i="1"/>
  <c r="AY36" i="1"/>
  <c r="AQ36" i="1"/>
  <c r="AY140" i="1"/>
  <c r="AQ140" i="1"/>
  <c r="AP140" i="1"/>
  <c r="AU140" i="1"/>
  <c r="AY236" i="1"/>
  <c r="AQ236" i="1"/>
  <c r="AP236" i="1"/>
  <c r="AU236" i="1"/>
  <c r="AP40" i="1"/>
  <c r="AU40" i="1"/>
  <c r="AY40" i="1"/>
  <c r="AQ40" i="1"/>
  <c r="AY43" i="1"/>
  <c r="AQ43" i="1"/>
  <c r="AP43" i="1"/>
  <c r="AU43" i="1"/>
  <c r="AU107" i="1"/>
  <c r="AY107" i="1"/>
  <c r="AQ107" i="1"/>
  <c r="AP107" i="1"/>
  <c r="AY171" i="1"/>
  <c r="AQ171" i="1"/>
  <c r="AP171" i="1"/>
  <c r="AU171" i="1"/>
  <c r="AY235" i="1"/>
  <c r="AQ235" i="1"/>
  <c r="AP235" i="1"/>
  <c r="AU235" i="1"/>
  <c r="AU282" i="1"/>
  <c r="AY282" i="1"/>
  <c r="AQ282" i="1"/>
  <c r="AP282" i="1"/>
  <c r="AY218" i="1"/>
  <c r="AQ218" i="1"/>
  <c r="AP218" i="1"/>
  <c r="AU218" i="1"/>
  <c r="AU138" i="1"/>
  <c r="AY138" i="1"/>
  <c r="AQ138" i="1"/>
  <c r="AP138" i="1"/>
  <c r="AU261" i="1"/>
  <c r="AP261" i="1"/>
  <c r="AQ261" i="1"/>
  <c r="AY261" i="1"/>
  <c r="AU13" i="1"/>
  <c r="AY13" i="1"/>
  <c r="AQ13" i="1"/>
  <c r="AP13" i="1"/>
  <c r="AU77" i="1"/>
  <c r="AY77" i="1"/>
  <c r="AQ77" i="1"/>
  <c r="AP77" i="1"/>
  <c r="AY141" i="1"/>
  <c r="AQ141" i="1"/>
  <c r="AP141" i="1"/>
  <c r="AU141" i="1"/>
  <c r="AP52" i="1"/>
  <c r="AY52" i="1"/>
  <c r="AU52" i="1"/>
  <c r="AQ52" i="1"/>
  <c r="AY255" i="1"/>
  <c r="AQ255" i="1"/>
  <c r="AP255" i="1"/>
  <c r="AU255" i="1"/>
  <c r="AY23" i="1"/>
  <c r="AQ23" i="1"/>
  <c r="AP23" i="1"/>
  <c r="AU23" i="1"/>
  <c r="AY87" i="1"/>
  <c r="AQ87" i="1"/>
  <c r="AP87" i="1"/>
  <c r="AU87" i="1"/>
  <c r="AU151" i="1"/>
  <c r="AY151" i="1"/>
  <c r="AQ151" i="1"/>
  <c r="AP151" i="1"/>
  <c r="AU73" i="1"/>
  <c r="AY73" i="1"/>
  <c r="AQ73" i="1"/>
  <c r="AP73" i="1"/>
  <c r="AY137" i="1"/>
  <c r="AQ137" i="1"/>
  <c r="AP137" i="1"/>
  <c r="AU137" i="1"/>
  <c r="AU201" i="1"/>
  <c r="AY201" i="1"/>
  <c r="AQ201" i="1"/>
  <c r="AP201" i="1"/>
  <c r="AU265" i="1"/>
  <c r="AP265" i="1"/>
  <c r="AY265" i="1"/>
  <c r="AQ265" i="1"/>
  <c r="AP48" i="1"/>
  <c r="AU48" i="1"/>
  <c r="AQ48" i="1"/>
  <c r="AY48" i="1"/>
  <c r="AY178" i="1"/>
  <c r="AQ178" i="1"/>
  <c r="AP178" i="1"/>
  <c r="AU178" i="1"/>
  <c r="AY11" i="1"/>
  <c r="AQ11" i="1"/>
  <c r="AP11" i="1"/>
  <c r="AU11" i="1"/>
  <c r="AY42" i="1"/>
  <c r="AQ42" i="1"/>
  <c r="AU42" i="1"/>
  <c r="AP42" i="1"/>
  <c r="AY164" i="1"/>
  <c r="AQ164" i="1"/>
  <c r="AP164" i="1"/>
  <c r="AU164" i="1"/>
  <c r="AU105" i="1"/>
  <c r="AY105" i="1"/>
  <c r="AQ105" i="1"/>
  <c r="AP105" i="1"/>
  <c r="AU134" i="1"/>
  <c r="AY134" i="1"/>
  <c r="AQ134" i="1"/>
  <c r="AP134" i="1"/>
  <c r="AY272" i="1"/>
  <c r="AQ272" i="1"/>
  <c r="AP272" i="1"/>
  <c r="AU272" i="1"/>
  <c r="AU196" i="1"/>
  <c r="AP196" i="1"/>
  <c r="AQ196" i="1"/>
  <c r="AY196" i="1"/>
  <c r="AY83" i="1"/>
  <c r="AQ83" i="1"/>
  <c r="AP83" i="1"/>
  <c r="AU83" i="1"/>
  <c r="AY74" i="1"/>
  <c r="AQ74" i="1"/>
  <c r="AP74" i="1"/>
  <c r="AU74" i="1"/>
  <c r="AU221" i="1"/>
  <c r="AY221" i="1"/>
  <c r="AQ221" i="1"/>
  <c r="AP221" i="1"/>
  <c r="AU213" i="1"/>
  <c r="AY213" i="1"/>
  <c r="AQ213" i="1"/>
  <c r="AP213" i="1"/>
  <c r="AY271" i="1"/>
  <c r="AQ271" i="1"/>
  <c r="AP271" i="1"/>
  <c r="AU271" i="1"/>
  <c r="AY113" i="1"/>
  <c r="AQ113" i="1"/>
  <c r="AP113" i="1"/>
  <c r="AU113" i="1"/>
  <c r="AU38" i="1"/>
  <c r="AY38" i="1"/>
  <c r="AQ38" i="1"/>
  <c r="AP38" i="1"/>
  <c r="AY102" i="1"/>
  <c r="AQ102" i="1"/>
  <c r="AP102" i="1"/>
  <c r="AU102" i="1"/>
  <c r="AU166" i="1"/>
  <c r="AY166" i="1"/>
  <c r="AQ166" i="1"/>
  <c r="AP166" i="1"/>
  <c r="AY230" i="1"/>
  <c r="AQ230" i="1"/>
  <c r="AP230" i="1"/>
  <c r="AU230" i="1"/>
  <c r="AP88" i="1"/>
  <c r="AQ88" i="1"/>
  <c r="AU88" i="1"/>
  <c r="AY88" i="1"/>
  <c r="AY160" i="1"/>
  <c r="AQ160" i="1"/>
  <c r="AP160" i="1"/>
  <c r="AU160" i="1"/>
  <c r="AY232" i="1"/>
  <c r="AQ232" i="1"/>
  <c r="AP232" i="1"/>
  <c r="AU232" i="1"/>
  <c r="AY34" i="1"/>
  <c r="AQ34" i="1"/>
  <c r="AP34" i="1"/>
  <c r="AU34" i="1"/>
  <c r="AU130" i="1"/>
  <c r="AY130" i="1"/>
  <c r="AQ130" i="1"/>
  <c r="AP130" i="1"/>
  <c r="AU242" i="1"/>
  <c r="AY242" i="1"/>
  <c r="AQ242" i="1"/>
  <c r="AP242" i="1"/>
  <c r="AP44" i="1"/>
  <c r="AY44" i="1"/>
  <c r="AU44" i="1"/>
  <c r="AQ44" i="1"/>
  <c r="AY148" i="1"/>
  <c r="AQ148" i="1"/>
  <c r="AP148" i="1"/>
  <c r="AU148" i="1"/>
  <c r="AY252" i="1"/>
  <c r="AQ252" i="1"/>
  <c r="AP252" i="1"/>
  <c r="AU252" i="1"/>
  <c r="AP104" i="1"/>
  <c r="AY104" i="1"/>
  <c r="AQ104" i="1"/>
  <c r="AU104" i="1"/>
  <c r="AY51" i="1"/>
  <c r="AQ51" i="1"/>
  <c r="AP51" i="1"/>
  <c r="AU51" i="1"/>
  <c r="AU115" i="1"/>
  <c r="AY115" i="1"/>
  <c r="AQ115" i="1"/>
  <c r="AP115" i="1"/>
  <c r="AY179" i="1"/>
  <c r="AQ179" i="1"/>
  <c r="AP179" i="1"/>
  <c r="AU179" i="1"/>
  <c r="AY243" i="1"/>
  <c r="AQ243" i="1"/>
  <c r="AP243" i="1"/>
  <c r="AU243" i="1"/>
  <c r="AP20" i="1"/>
  <c r="AY20" i="1"/>
  <c r="AU20" i="1"/>
  <c r="AQ20" i="1"/>
  <c r="AU266" i="1"/>
  <c r="AY266" i="1"/>
  <c r="AQ266" i="1"/>
  <c r="AP266" i="1"/>
  <c r="AU154" i="1"/>
  <c r="AY154" i="1"/>
  <c r="AQ154" i="1"/>
  <c r="AP154" i="1"/>
  <c r="AU173" i="1"/>
  <c r="AY173" i="1"/>
  <c r="AQ173" i="1"/>
  <c r="AP173" i="1"/>
  <c r="AU21" i="1"/>
  <c r="AY21" i="1"/>
  <c r="AQ21" i="1"/>
  <c r="AP21" i="1"/>
  <c r="AU85" i="1"/>
  <c r="AY85" i="1"/>
  <c r="AQ85" i="1"/>
  <c r="AP85" i="1"/>
  <c r="AY149" i="1"/>
  <c r="AQ149" i="1"/>
  <c r="AP149" i="1"/>
  <c r="AU149" i="1"/>
  <c r="AP100" i="1"/>
  <c r="AQ100" i="1"/>
  <c r="AY100" i="1"/>
  <c r="AU100" i="1"/>
  <c r="AY279" i="1"/>
  <c r="AQ279" i="1"/>
  <c r="AP279" i="1"/>
  <c r="AU279" i="1"/>
  <c r="AY31" i="1"/>
  <c r="AQ31" i="1"/>
  <c r="AP31" i="1"/>
  <c r="AU31" i="1"/>
  <c r="AY95" i="1"/>
  <c r="AQ95" i="1"/>
  <c r="AP95" i="1"/>
  <c r="AU95" i="1"/>
  <c r="AY175" i="1"/>
  <c r="AQ175" i="1"/>
  <c r="AP175" i="1"/>
  <c r="AU175" i="1"/>
  <c r="AU17" i="1"/>
  <c r="AY17" i="1"/>
  <c r="AQ17" i="1"/>
  <c r="AP17" i="1"/>
  <c r="AU81" i="1"/>
  <c r="AY81" i="1"/>
  <c r="AQ81" i="1"/>
  <c r="AP81" i="1"/>
  <c r="AY145" i="1"/>
  <c r="AQ145" i="1"/>
  <c r="AP145" i="1"/>
  <c r="AU145" i="1"/>
  <c r="AU209" i="1"/>
  <c r="AY209" i="1"/>
  <c r="AQ209" i="1"/>
  <c r="AP209" i="1"/>
  <c r="AU273" i="1"/>
  <c r="AP273" i="1"/>
  <c r="AQ273" i="1"/>
  <c r="AY273" i="1"/>
  <c r="AY120" i="1"/>
  <c r="AQ120" i="1"/>
  <c r="AP120" i="1"/>
  <c r="AU120" i="1"/>
  <c r="AU188" i="1"/>
  <c r="AP188" i="1"/>
  <c r="AY188" i="1"/>
  <c r="AQ188" i="1"/>
  <c r="AY203" i="1"/>
  <c r="AQ203" i="1"/>
  <c r="AP203" i="1"/>
  <c r="AU203" i="1"/>
  <c r="AU234" i="1"/>
  <c r="AY234" i="1"/>
  <c r="AQ234" i="1"/>
  <c r="AP234" i="1"/>
  <c r="AU197" i="1"/>
  <c r="AY197" i="1"/>
  <c r="AQ197" i="1"/>
  <c r="AP197" i="1"/>
  <c r="AP231" i="1"/>
  <c r="AY231" i="1"/>
  <c r="AQ231" i="1"/>
  <c r="AU231" i="1"/>
  <c r="AU41" i="1"/>
  <c r="AY41" i="1"/>
  <c r="AQ41" i="1"/>
  <c r="AP41" i="1"/>
  <c r="AY70" i="1"/>
  <c r="AQ70" i="1"/>
  <c r="AP70" i="1"/>
  <c r="AU70" i="1"/>
  <c r="AU192" i="1"/>
  <c r="AP192" i="1"/>
  <c r="AY192" i="1"/>
  <c r="AQ192" i="1"/>
  <c r="AU290" i="1"/>
  <c r="AY290" i="1"/>
  <c r="AQ290" i="1"/>
  <c r="AP290" i="1"/>
  <c r="AY211" i="1"/>
  <c r="AQ211" i="1"/>
  <c r="AP211" i="1"/>
  <c r="AU211" i="1"/>
  <c r="AU241" i="1"/>
  <c r="AP241" i="1"/>
  <c r="AQ241" i="1"/>
  <c r="AY241" i="1"/>
  <c r="AY46" i="1"/>
  <c r="AQ46" i="1"/>
  <c r="AP46" i="1"/>
  <c r="AU46" i="1"/>
  <c r="AU110" i="1"/>
  <c r="AY110" i="1"/>
  <c r="AQ110" i="1"/>
  <c r="AP110" i="1"/>
  <c r="AY174" i="1"/>
  <c r="AQ174" i="1"/>
  <c r="AP174" i="1"/>
  <c r="AU174" i="1"/>
  <c r="AU238" i="1"/>
  <c r="AY238" i="1"/>
  <c r="AQ238" i="1"/>
  <c r="AP238" i="1"/>
  <c r="AP16" i="1"/>
  <c r="AY16" i="1"/>
  <c r="AQ16" i="1"/>
  <c r="AU16" i="1"/>
  <c r="AP96" i="1"/>
  <c r="AU96" i="1"/>
  <c r="AQ96" i="1"/>
  <c r="AY96" i="1"/>
  <c r="AU168" i="1"/>
  <c r="AP168" i="1"/>
  <c r="AY168" i="1"/>
  <c r="AQ168" i="1"/>
  <c r="AY240" i="1"/>
  <c r="AQ240" i="1"/>
  <c r="AP240" i="1"/>
  <c r="AU240" i="1"/>
  <c r="AU50" i="1"/>
  <c r="AY50" i="1"/>
  <c r="AQ50" i="1"/>
  <c r="AP50" i="1"/>
  <c r="AU146" i="1"/>
  <c r="AY146" i="1"/>
  <c r="AQ146" i="1"/>
  <c r="AP146" i="1"/>
  <c r="AU250" i="1"/>
  <c r="AY250" i="1"/>
  <c r="AQ250" i="1"/>
  <c r="AP250" i="1"/>
  <c r="AP60" i="1"/>
  <c r="AQ60" i="1"/>
  <c r="AU60" i="1"/>
  <c r="AY60" i="1"/>
  <c r="AY156" i="1"/>
  <c r="AQ156" i="1"/>
  <c r="AP156" i="1"/>
  <c r="AU156" i="1"/>
  <c r="AY260" i="1"/>
  <c r="AQ260" i="1"/>
  <c r="AP260" i="1"/>
  <c r="AU260" i="1"/>
  <c r="AU224" i="1"/>
  <c r="AP224" i="1"/>
  <c r="AY224" i="1"/>
  <c r="AQ224" i="1"/>
  <c r="AY59" i="1"/>
  <c r="AQ59" i="1"/>
  <c r="AP59" i="1"/>
  <c r="AU59" i="1"/>
  <c r="AU123" i="1"/>
  <c r="AY123" i="1"/>
  <c r="AQ123" i="1"/>
  <c r="AP123" i="1"/>
  <c r="AY187" i="1"/>
  <c r="AQ187" i="1"/>
  <c r="AP187" i="1"/>
  <c r="AU187" i="1"/>
  <c r="AY251" i="1"/>
  <c r="AQ251" i="1"/>
  <c r="AP251" i="1"/>
  <c r="AU251" i="1"/>
  <c r="AP76" i="1"/>
  <c r="AQ76" i="1"/>
  <c r="AU76" i="1"/>
  <c r="AY76" i="1"/>
  <c r="AU10" i="1"/>
  <c r="AY10" i="1"/>
  <c r="AQ10" i="1"/>
  <c r="AP10" i="1"/>
  <c r="AY170" i="1"/>
  <c r="AQ170" i="1"/>
  <c r="AP170" i="1"/>
  <c r="AU170" i="1"/>
  <c r="AP229" i="1"/>
  <c r="AY229" i="1"/>
  <c r="AU229" i="1"/>
  <c r="AQ229" i="1"/>
  <c r="AU29" i="1"/>
  <c r="AY29" i="1"/>
  <c r="AQ29" i="1"/>
  <c r="AP29" i="1"/>
  <c r="AU93" i="1"/>
  <c r="AY93" i="1"/>
  <c r="AQ93" i="1"/>
  <c r="AP93" i="1"/>
  <c r="AY157" i="1"/>
  <c r="AQ157" i="1"/>
  <c r="AP157" i="1"/>
  <c r="AU157" i="1"/>
  <c r="AY108" i="1"/>
  <c r="AQ108" i="1"/>
  <c r="AP108" i="1"/>
  <c r="AU108" i="1"/>
  <c r="AY167" i="1"/>
  <c r="AP167" i="1"/>
  <c r="AU167" i="1"/>
  <c r="AQ167" i="1"/>
  <c r="AY39" i="1"/>
  <c r="AQ39" i="1"/>
  <c r="AP39" i="1"/>
  <c r="AU39" i="1"/>
  <c r="AY103" i="1"/>
  <c r="AQ103" i="1"/>
  <c r="AP103" i="1"/>
  <c r="AU103" i="1"/>
  <c r="AY183" i="1"/>
  <c r="AQ183" i="1"/>
  <c r="AP183" i="1"/>
  <c r="AU183" i="1"/>
  <c r="AU25" i="1"/>
  <c r="AY25" i="1"/>
  <c r="AQ25" i="1"/>
  <c r="AP25" i="1"/>
  <c r="AU89" i="1"/>
  <c r="AY89" i="1"/>
  <c r="AQ89" i="1"/>
  <c r="AP89" i="1"/>
  <c r="AY153" i="1"/>
  <c r="AQ153" i="1"/>
  <c r="AP153" i="1"/>
  <c r="AU153" i="1"/>
  <c r="AU217" i="1"/>
  <c r="AY217" i="1"/>
  <c r="AQ217" i="1"/>
  <c r="AP217" i="1"/>
  <c r="AU281" i="1"/>
  <c r="AP281" i="1"/>
  <c r="AY281" i="1"/>
  <c r="AQ281" i="1"/>
  <c r="AY190" i="1"/>
  <c r="AQ190" i="1"/>
  <c r="AP190" i="1"/>
  <c r="AU190" i="1"/>
  <c r="AU274" i="1"/>
  <c r="AY274" i="1"/>
  <c r="AQ274" i="1"/>
  <c r="AP274" i="1"/>
  <c r="AY55" i="1"/>
  <c r="AQ55" i="1"/>
  <c r="AP55" i="1"/>
  <c r="AU55" i="1"/>
  <c r="AY128" i="1"/>
  <c r="AQ128" i="1"/>
  <c r="AP128" i="1"/>
  <c r="AU128" i="1"/>
  <c r="AP92" i="1"/>
  <c r="AY92" i="1"/>
  <c r="AU92" i="1"/>
  <c r="AQ92" i="1"/>
  <c r="AY275" i="1"/>
  <c r="AQ275" i="1"/>
  <c r="AP275" i="1"/>
  <c r="AU275" i="1"/>
  <c r="AU177" i="1"/>
  <c r="AY177" i="1"/>
  <c r="AQ177" i="1"/>
  <c r="AP177" i="1"/>
  <c r="AY54" i="1"/>
  <c r="AQ54" i="1"/>
  <c r="AP54" i="1"/>
  <c r="AU54" i="1"/>
  <c r="AU118" i="1"/>
  <c r="AY118" i="1"/>
  <c r="AQ118" i="1"/>
  <c r="AP118" i="1"/>
  <c r="AY182" i="1"/>
  <c r="AQ182" i="1"/>
  <c r="AP182" i="1"/>
  <c r="AU182" i="1"/>
  <c r="AU246" i="1"/>
  <c r="AY246" i="1"/>
  <c r="AQ246" i="1"/>
  <c r="AP246" i="1"/>
  <c r="AP32" i="1"/>
  <c r="AY32" i="1"/>
  <c r="AQ32" i="1"/>
  <c r="AU32" i="1"/>
  <c r="AY112" i="1"/>
  <c r="AQ112" i="1"/>
  <c r="AP112" i="1"/>
  <c r="AU112" i="1"/>
  <c r="AU176" i="1"/>
  <c r="AP176" i="1"/>
  <c r="AY176" i="1"/>
  <c r="AQ176" i="1"/>
  <c r="AY248" i="1"/>
  <c r="AQ248" i="1"/>
  <c r="AP248" i="1"/>
  <c r="AU248" i="1"/>
  <c r="AU58" i="1"/>
  <c r="AY58" i="1"/>
  <c r="AQ58" i="1"/>
  <c r="AP58" i="1"/>
  <c r="AU162" i="1"/>
  <c r="AY162" i="1"/>
  <c r="AQ162" i="1"/>
  <c r="AP162" i="1"/>
  <c r="AU258" i="1"/>
  <c r="AY258" i="1"/>
  <c r="AQ258" i="1"/>
  <c r="AP258" i="1"/>
  <c r="AP68" i="1"/>
  <c r="AY68" i="1"/>
  <c r="AU68" i="1"/>
  <c r="AQ68" i="1"/>
  <c r="AU180" i="1"/>
  <c r="AP180" i="1"/>
  <c r="AY180" i="1"/>
  <c r="AQ180" i="1"/>
  <c r="AY268" i="1"/>
  <c r="AQ268" i="1"/>
  <c r="AP268" i="1"/>
  <c r="AU268" i="1"/>
  <c r="AY256" i="1"/>
  <c r="AQ256" i="1"/>
  <c r="AP256" i="1"/>
  <c r="AU256" i="1"/>
  <c r="AY67" i="1"/>
  <c r="AQ67" i="1"/>
  <c r="AP67" i="1"/>
  <c r="AU67" i="1"/>
  <c r="AU131" i="1"/>
  <c r="AY131" i="1"/>
  <c r="AQ131" i="1"/>
  <c r="AP131" i="1"/>
  <c r="AY195" i="1"/>
  <c r="AQ195" i="1"/>
  <c r="AP195" i="1"/>
  <c r="AU195" i="1"/>
  <c r="AY259" i="1"/>
  <c r="AQ259" i="1"/>
  <c r="AP259" i="1"/>
  <c r="AU259" i="1"/>
  <c r="AU172" i="1"/>
  <c r="AP172" i="1"/>
  <c r="AY172" i="1"/>
  <c r="AQ172" i="1"/>
  <c r="AU26" i="1"/>
  <c r="AY26" i="1"/>
  <c r="AQ26" i="1"/>
  <c r="AP26" i="1"/>
  <c r="AY202" i="1"/>
  <c r="AQ202" i="1"/>
  <c r="AP202" i="1"/>
  <c r="AU202" i="1"/>
  <c r="AU269" i="1"/>
  <c r="AP269" i="1"/>
  <c r="AY269" i="1"/>
  <c r="AQ269" i="1"/>
  <c r="AU37" i="1"/>
  <c r="AY37" i="1"/>
  <c r="AQ37" i="1"/>
  <c r="AP37" i="1"/>
  <c r="AU101" i="1"/>
  <c r="AY101" i="1"/>
  <c r="AQ101" i="1"/>
  <c r="AP101" i="1"/>
  <c r="AU189" i="1"/>
  <c r="AY189" i="1"/>
  <c r="AQ189" i="1"/>
  <c r="AP189" i="1"/>
  <c r="AY132" i="1"/>
  <c r="AQ132" i="1"/>
  <c r="AP132" i="1"/>
  <c r="AU132" i="1"/>
  <c r="AY199" i="1"/>
  <c r="AQ199" i="1"/>
  <c r="AP199" i="1"/>
  <c r="AU199" i="1"/>
  <c r="AY47" i="1"/>
  <c r="AQ47" i="1"/>
  <c r="AP47" i="1"/>
  <c r="AU47" i="1"/>
  <c r="AU111" i="1"/>
  <c r="AY111" i="1"/>
  <c r="AQ111" i="1"/>
  <c r="AP111" i="1"/>
  <c r="AY191" i="1"/>
  <c r="AQ191" i="1"/>
  <c r="AP191" i="1"/>
  <c r="AU191" i="1"/>
  <c r="AU33" i="1"/>
  <c r="AY33" i="1"/>
  <c r="AQ33" i="1"/>
  <c r="AP33" i="1"/>
  <c r="AU97" i="1"/>
  <c r="AY97" i="1"/>
  <c r="AQ97" i="1"/>
  <c r="AP97" i="1"/>
  <c r="AY161" i="1"/>
  <c r="AQ161" i="1"/>
  <c r="AP161" i="1"/>
  <c r="AU161" i="1"/>
  <c r="AP225" i="1"/>
  <c r="AY225" i="1"/>
  <c r="AU225" i="1"/>
  <c r="AQ225" i="1"/>
  <c r="AU289" i="1"/>
  <c r="AP289" i="1"/>
  <c r="AY289" i="1"/>
  <c r="AQ289" i="1"/>
  <c r="AY8" i="1"/>
  <c r="AU8" i="1"/>
  <c r="AQ8" i="1"/>
  <c r="AP8" i="1"/>
  <c r="AU9" i="1"/>
  <c r="AY9" i="1"/>
  <c r="AQ9" i="1"/>
  <c r="AP9" i="1"/>
  <c r="AU7" i="1"/>
  <c r="AV7" i="1" s="1"/>
  <c r="AY7" i="1"/>
  <c r="AQ7" i="1"/>
  <c r="AR7" i="1" s="1"/>
  <c r="AA6" i="1"/>
  <c r="AS238" i="1" l="1"/>
  <c r="AT238" i="1" s="1"/>
  <c r="AR238" i="1"/>
  <c r="AS234" i="1"/>
  <c r="AT234" i="1" s="1"/>
  <c r="AR234" i="1"/>
  <c r="AR21" i="1"/>
  <c r="AS21" i="1" s="1"/>
  <c r="AT21" i="1" s="1"/>
  <c r="AS130" i="1"/>
  <c r="AT130" i="1" s="1"/>
  <c r="AR130" i="1"/>
  <c r="AS107" i="1"/>
  <c r="AT107" i="1" s="1"/>
  <c r="AR107" i="1"/>
  <c r="AR126" i="1"/>
  <c r="AS126" i="1" s="1"/>
  <c r="AT126" i="1" s="1"/>
  <c r="AS53" i="1"/>
  <c r="AT53" i="1" s="1"/>
  <c r="AR53" i="1"/>
  <c r="AV101" i="1"/>
  <c r="AW101" i="1"/>
  <c r="AX101" i="1" s="1"/>
  <c r="AV111" i="1"/>
  <c r="AW111" i="1" s="1"/>
  <c r="AX111" i="1" s="1"/>
  <c r="AV189" i="1"/>
  <c r="AW189" i="1" s="1"/>
  <c r="AX189" i="1" s="1"/>
  <c r="AW172" i="1"/>
  <c r="AX172" i="1" s="1"/>
  <c r="AV172" i="1"/>
  <c r="AS225" i="1"/>
  <c r="AT225" i="1" s="1"/>
  <c r="AR225" i="1"/>
  <c r="AW191" i="1"/>
  <c r="AX191" i="1" s="1"/>
  <c r="AV191" i="1"/>
  <c r="AW47" i="1"/>
  <c r="AX47" i="1" s="1"/>
  <c r="AV47" i="1"/>
  <c r="AV132" i="1"/>
  <c r="AW132" i="1" s="1"/>
  <c r="AX132" i="1" s="1"/>
  <c r="AS269" i="1"/>
  <c r="AT269" i="1" s="1"/>
  <c r="AR269" i="1"/>
  <c r="AW259" i="1"/>
  <c r="AX259" i="1" s="1"/>
  <c r="AV259" i="1"/>
  <c r="AW256" i="1"/>
  <c r="AX256" i="1" s="1"/>
  <c r="AV256" i="1"/>
  <c r="AS180" i="1"/>
  <c r="AT180" i="1" s="1"/>
  <c r="AR180" i="1"/>
  <c r="AS176" i="1"/>
  <c r="AT176" i="1" s="1"/>
  <c r="AR176" i="1"/>
  <c r="AW32" i="1"/>
  <c r="AX32" i="1" s="1"/>
  <c r="AV32" i="1"/>
  <c r="AW182" i="1"/>
  <c r="AX182" i="1" s="1"/>
  <c r="AV182" i="1"/>
  <c r="AV54" i="1"/>
  <c r="AW54" i="1" s="1"/>
  <c r="AX54" i="1" s="1"/>
  <c r="AV275" i="1"/>
  <c r="AW275" i="1" s="1"/>
  <c r="AX275" i="1" s="1"/>
  <c r="AV128" i="1"/>
  <c r="AW128" i="1" s="1"/>
  <c r="AX128" i="1" s="1"/>
  <c r="AS281" i="1"/>
  <c r="AT281" i="1" s="1"/>
  <c r="AR281" i="1"/>
  <c r="AV153" i="1"/>
  <c r="AW153" i="1" s="1"/>
  <c r="AX153" i="1" s="1"/>
  <c r="AV103" i="1"/>
  <c r="AW103" i="1" s="1"/>
  <c r="AX103" i="1" s="1"/>
  <c r="AR167" i="1"/>
  <c r="AS167" i="1" s="1"/>
  <c r="AT167" i="1" s="1"/>
  <c r="AW157" i="1"/>
  <c r="AX157" i="1" s="1"/>
  <c r="AV157" i="1"/>
  <c r="AW170" i="1"/>
  <c r="AX170" i="1" s="1"/>
  <c r="AV170" i="1"/>
  <c r="AW187" i="1"/>
  <c r="AX187" i="1" s="1"/>
  <c r="AV187" i="1"/>
  <c r="AW59" i="1"/>
  <c r="AX59" i="1" s="1"/>
  <c r="AV59" i="1"/>
  <c r="AW260" i="1"/>
  <c r="AX260" i="1" s="1"/>
  <c r="AV260" i="1"/>
  <c r="AW240" i="1"/>
  <c r="AX240" i="1" s="1"/>
  <c r="AV240" i="1"/>
  <c r="AW70" i="1"/>
  <c r="AX70" i="1" s="1"/>
  <c r="AV70" i="1"/>
  <c r="AW231" i="1"/>
  <c r="AX231" i="1" s="1"/>
  <c r="AV231" i="1"/>
  <c r="AS188" i="1"/>
  <c r="AT188" i="1" s="1"/>
  <c r="AR188" i="1"/>
  <c r="AV145" i="1"/>
  <c r="AW145" i="1" s="1"/>
  <c r="AX145" i="1" s="1"/>
  <c r="AV95" i="1"/>
  <c r="AW95" i="1" s="1"/>
  <c r="AX95" i="1" s="1"/>
  <c r="AV279" i="1"/>
  <c r="AW279" i="1" s="1"/>
  <c r="AX279" i="1" s="1"/>
  <c r="AV149" i="1"/>
  <c r="AW149" i="1" s="1"/>
  <c r="AX149" i="1" s="1"/>
  <c r="AS20" i="1"/>
  <c r="AT20" i="1" s="1"/>
  <c r="AR20" i="1"/>
  <c r="AV179" i="1"/>
  <c r="AW179" i="1" s="1"/>
  <c r="AX179" i="1" s="1"/>
  <c r="AV51" i="1"/>
  <c r="AW51" i="1" s="1"/>
  <c r="AX51" i="1" s="1"/>
  <c r="AV252" i="1"/>
  <c r="AW252" i="1" s="1"/>
  <c r="AX252" i="1" s="1"/>
  <c r="AR44" i="1"/>
  <c r="AS44" i="1" s="1"/>
  <c r="AT44" i="1" s="1"/>
  <c r="AV232" i="1"/>
  <c r="AW232" i="1"/>
  <c r="AX232" i="1" s="1"/>
  <c r="AW271" i="1"/>
  <c r="AX271" i="1" s="1"/>
  <c r="AV271" i="1"/>
  <c r="AW83" i="1"/>
  <c r="AX83" i="1" s="1"/>
  <c r="AV83" i="1"/>
  <c r="AW272" i="1"/>
  <c r="AX272" i="1" s="1"/>
  <c r="AV272" i="1"/>
  <c r="AV178" i="1"/>
  <c r="AW178" i="1" s="1"/>
  <c r="AX178" i="1" s="1"/>
  <c r="AR265" i="1"/>
  <c r="AS265" i="1" s="1"/>
  <c r="AT265" i="1" s="1"/>
  <c r="AV137" i="1"/>
  <c r="AW137" i="1" s="1"/>
  <c r="AX137" i="1" s="1"/>
  <c r="AW23" i="1"/>
  <c r="AX23" i="1" s="1"/>
  <c r="AV23" i="1"/>
  <c r="AS52" i="1"/>
  <c r="AT52" i="1" s="1"/>
  <c r="AR52" i="1"/>
  <c r="AW218" i="1"/>
  <c r="AX218" i="1" s="1"/>
  <c r="AV218" i="1"/>
  <c r="AV235" i="1"/>
  <c r="AW235" i="1" s="1"/>
  <c r="AX235" i="1" s="1"/>
  <c r="AS40" i="1"/>
  <c r="AT40" i="1" s="1"/>
  <c r="AR40" i="1"/>
  <c r="AV140" i="1"/>
  <c r="AW140" i="1" s="1"/>
  <c r="AX140" i="1" s="1"/>
  <c r="AV226" i="1"/>
  <c r="AW226" i="1" s="1"/>
  <c r="AX226" i="1" s="1"/>
  <c r="AV18" i="1"/>
  <c r="AW18" i="1" s="1"/>
  <c r="AX18" i="1" s="1"/>
  <c r="AV152" i="1"/>
  <c r="AW152" i="1" s="1"/>
  <c r="AX152" i="1" s="1"/>
  <c r="AV30" i="1"/>
  <c r="AW30" i="1" s="1"/>
  <c r="AX30" i="1" s="1"/>
  <c r="AW198" i="1"/>
  <c r="AX198" i="1" s="1"/>
  <c r="AV198" i="1"/>
  <c r="AS84" i="1"/>
  <c r="AT84" i="1" s="1"/>
  <c r="AR84" i="1"/>
  <c r="AR257" i="1"/>
  <c r="AS257" i="1" s="1"/>
  <c r="AT257" i="1" s="1"/>
  <c r="AV129" i="1"/>
  <c r="AW129" i="1" s="1"/>
  <c r="AX129" i="1" s="1"/>
  <c r="AV287" i="1"/>
  <c r="AW287" i="1" s="1"/>
  <c r="AX287" i="1" s="1"/>
  <c r="AW79" i="1"/>
  <c r="AX79" i="1" s="1"/>
  <c r="AV79" i="1"/>
  <c r="AW223" i="1"/>
  <c r="AX223" i="1" s="1"/>
  <c r="AV223" i="1"/>
  <c r="AW133" i="1"/>
  <c r="AX133" i="1" s="1"/>
  <c r="AV133" i="1"/>
  <c r="AS285" i="1"/>
  <c r="AT285" i="1" s="1"/>
  <c r="AR285" i="1"/>
  <c r="AW291" i="1"/>
  <c r="AX291" i="1" s="1"/>
  <c r="AV291" i="1"/>
  <c r="AW35" i="1"/>
  <c r="AX35" i="1" s="1"/>
  <c r="AV35" i="1"/>
  <c r="AS28" i="1"/>
  <c r="AT28" i="1" s="1"/>
  <c r="AR28" i="1"/>
  <c r="AS208" i="1"/>
  <c r="AT208" i="1" s="1"/>
  <c r="AR208" i="1"/>
  <c r="AV72" i="1"/>
  <c r="AW72" i="1" s="1"/>
  <c r="AX72" i="1" s="1"/>
  <c r="AV214" i="1"/>
  <c r="AW214" i="1" s="1"/>
  <c r="AX214" i="1" s="1"/>
  <c r="AV86" i="1"/>
  <c r="AW86" i="1" s="1"/>
  <c r="AX86" i="1" s="1"/>
  <c r="AW292" i="1"/>
  <c r="AX292" i="1" s="1"/>
  <c r="AV292" i="1"/>
  <c r="AS233" i="1"/>
  <c r="AT233" i="1" s="1"/>
  <c r="AR233" i="1"/>
  <c r="AW75" i="1"/>
  <c r="AX75" i="1" s="1"/>
  <c r="AV75" i="1"/>
  <c r="AV247" i="1"/>
  <c r="AW247" i="1" s="1"/>
  <c r="AX247" i="1" s="1"/>
  <c r="AR245" i="1"/>
  <c r="AS245" i="1" s="1"/>
  <c r="AT245" i="1" s="1"/>
  <c r="AW244" i="1"/>
  <c r="AX244" i="1" s="1"/>
  <c r="AV244" i="1"/>
  <c r="AW219" i="1"/>
  <c r="AX219" i="1" s="1"/>
  <c r="AV219" i="1"/>
  <c r="AV91" i="1"/>
  <c r="AW91" i="1" s="1"/>
  <c r="AX91" i="1" s="1"/>
  <c r="AS212" i="1"/>
  <c r="AT212" i="1" s="1"/>
  <c r="AR212" i="1"/>
  <c r="AV98" i="1"/>
  <c r="AW98" i="1" s="1"/>
  <c r="AX98" i="1" s="1"/>
  <c r="AS200" i="1"/>
  <c r="AT200" i="1" s="1"/>
  <c r="AR200" i="1"/>
  <c r="AW206" i="1"/>
  <c r="AX206" i="1" s="1"/>
  <c r="AV206" i="1"/>
  <c r="AV19" i="1"/>
  <c r="AW19" i="1" s="1"/>
  <c r="AX19" i="1" s="1"/>
  <c r="AW109" i="1"/>
  <c r="AX109" i="1" s="1"/>
  <c r="AV109" i="1"/>
  <c r="AV284" i="1"/>
  <c r="AW284" i="1" s="1"/>
  <c r="AX284" i="1" s="1"/>
  <c r="AW264" i="1"/>
  <c r="AX264" i="1" s="1"/>
  <c r="AV264" i="1"/>
  <c r="AR101" i="1"/>
  <c r="AS101" i="1" s="1"/>
  <c r="AT101" i="1" s="1"/>
  <c r="AS58" i="1"/>
  <c r="AT58" i="1" s="1"/>
  <c r="AR58" i="1"/>
  <c r="AR241" i="1"/>
  <c r="AS241" i="1" s="1"/>
  <c r="AT241" i="1" s="1"/>
  <c r="AV20" i="1"/>
  <c r="AW20" i="1" s="1"/>
  <c r="AX20" i="1" s="1"/>
  <c r="AS166" i="1"/>
  <c r="AT166" i="1" s="1"/>
  <c r="AR166" i="1"/>
  <c r="AS286" i="1"/>
  <c r="AT286" i="1" s="1"/>
  <c r="AR286" i="1"/>
  <c r="AV28" i="1"/>
  <c r="AW28" i="1" s="1"/>
  <c r="AX28" i="1" s="1"/>
  <c r="AS185" i="1"/>
  <c r="AT185" i="1" s="1"/>
  <c r="AR185" i="1"/>
  <c r="AS61" i="1"/>
  <c r="AT61" i="1" s="1"/>
  <c r="AR61" i="1"/>
  <c r="AW64" i="1"/>
  <c r="AX64" i="1" s="1"/>
  <c r="AV64" i="1"/>
  <c r="AS78" i="1"/>
  <c r="AT78" i="1" s="1"/>
  <c r="AR78" i="1"/>
  <c r="AS159" i="1"/>
  <c r="AT159" i="1" s="1"/>
  <c r="AR159" i="1"/>
  <c r="AS259" i="1"/>
  <c r="AT259" i="1" s="1"/>
  <c r="AR259" i="1"/>
  <c r="AR256" i="1"/>
  <c r="AS256" i="1"/>
  <c r="AT256" i="1" s="1"/>
  <c r="AS182" i="1"/>
  <c r="AT182" i="1" s="1"/>
  <c r="AR182" i="1"/>
  <c r="AS54" i="1"/>
  <c r="AT54" i="1" s="1"/>
  <c r="AR54" i="1"/>
  <c r="AS275" i="1"/>
  <c r="AT275" i="1" s="1"/>
  <c r="AR275" i="1"/>
  <c r="AS128" i="1"/>
  <c r="AT128" i="1" s="1"/>
  <c r="AR128" i="1"/>
  <c r="AS153" i="1"/>
  <c r="AT153" i="1" s="1"/>
  <c r="AR153" i="1"/>
  <c r="AR103" i="1"/>
  <c r="AS103" i="1"/>
  <c r="AT103" i="1" s="1"/>
  <c r="AR157" i="1"/>
  <c r="AS157" i="1" s="1"/>
  <c r="AT157" i="1" s="1"/>
  <c r="AS170" i="1"/>
  <c r="AT170" i="1" s="1"/>
  <c r="AR170" i="1"/>
  <c r="AS76" i="1"/>
  <c r="AT76" i="1" s="1"/>
  <c r="AR76" i="1"/>
  <c r="AR187" i="1"/>
  <c r="AS187" i="1" s="1"/>
  <c r="AT187" i="1" s="1"/>
  <c r="AR59" i="1"/>
  <c r="AS59" i="1" s="1"/>
  <c r="AT59" i="1" s="1"/>
  <c r="AR260" i="1"/>
  <c r="AS260" i="1"/>
  <c r="AT260" i="1" s="1"/>
  <c r="AS60" i="1"/>
  <c r="AT60" i="1" s="1"/>
  <c r="AR60" i="1"/>
  <c r="AR240" i="1"/>
  <c r="AS240" i="1"/>
  <c r="AT240" i="1" s="1"/>
  <c r="AV96" i="1"/>
  <c r="AW96" i="1" s="1"/>
  <c r="AX96" i="1" s="1"/>
  <c r="AR70" i="1"/>
  <c r="AS70" i="1" s="1"/>
  <c r="AT70" i="1" s="1"/>
  <c r="AS145" i="1"/>
  <c r="AT145" i="1" s="1"/>
  <c r="AR145" i="1"/>
  <c r="AR95" i="1"/>
  <c r="AS95" i="1"/>
  <c r="AT95" i="1" s="1"/>
  <c r="AS279" i="1"/>
  <c r="AT279" i="1" s="1"/>
  <c r="AR279" i="1"/>
  <c r="AS149" i="1"/>
  <c r="AT149" i="1" s="1"/>
  <c r="AR149" i="1"/>
  <c r="AR179" i="1"/>
  <c r="AS179" i="1"/>
  <c r="AT179" i="1" s="1"/>
  <c r="AR51" i="1"/>
  <c r="AS51" i="1"/>
  <c r="AT51" i="1" s="1"/>
  <c r="AR252" i="1"/>
  <c r="AS252" i="1"/>
  <c r="AT252" i="1" s="1"/>
  <c r="AR232" i="1"/>
  <c r="AS232" i="1" s="1"/>
  <c r="AT232" i="1" s="1"/>
  <c r="AS88" i="1"/>
  <c r="AT88" i="1" s="1"/>
  <c r="AR88" i="1"/>
  <c r="AS271" i="1"/>
  <c r="AT271" i="1" s="1"/>
  <c r="AR271" i="1"/>
  <c r="AR83" i="1"/>
  <c r="AS83" i="1"/>
  <c r="AT83" i="1" s="1"/>
  <c r="AR272" i="1"/>
  <c r="AS272" i="1"/>
  <c r="AT272" i="1" s="1"/>
  <c r="AS42" i="1"/>
  <c r="AT42" i="1" s="1"/>
  <c r="AR42" i="1"/>
  <c r="AS178" i="1"/>
  <c r="AT178" i="1" s="1"/>
  <c r="AR178" i="1"/>
  <c r="AS137" i="1"/>
  <c r="AT137" i="1" s="1"/>
  <c r="AR137" i="1"/>
  <c r="AR23" i="1"/>
  <c r="AS23" i="1"/>
  <c r="AT23" i="1" s="1"/>
  <c r="AR218" i="1"/>
  <c r="AS218" i="1" s="1"/>
  <c r="AT218" i="1" s="1"/>
  <c r="AS235" i="1"/>
  <c r="AT235" i="1" s="1"/>
  <c r="AR235" i="1"/>
  <c r="AV40" i="1"/>
  <c r="AW40" i="1" s="1"/>
  <c r="AX40" i="1" s="1"/>
  <c r="AS140" i="1"/>
  <c r="AT140" i="1" s="1"/>
  <c r="AR140" i="1"/>
  <c r="AR226" i="1"/>
  <c r="AS226" i="1"/>
  <c r="AT226" i="1" s="1"/>
  <c r="AS18" i="1"/>
  <c r="AT18" i="1" s="1"/>
  <c r="AR18" i="1"/>
  <c r="AS152" i="1"/>
  <c r="AT152" i="1" s="1"/>
  <c r="AR152" i="1"/>
  <c r="AS30" i="1"/>
  <c r="AT30" i="1" s="1"/>
  <c r="AR30" i="1"/>
  <c r="AS198" i="1"/>
  <c r="AT198" i="1" s="1"/>
  <c r="AR198" i="1"/>
  <c r="AV84" i="1"/>
  <c r="AW84" i="1" s="1"/>
  <c r="AX84" i="1" s="1"/>
  <c r="AS129" i="1"/>
  <c r="AT129" i="1" s="1"/>
  <c r="AR129" i="1"/>
  <c r="AS287" i="1"/>
  <c r="AT287" i="1" s="1"/>
  <c r="AR287" i="1"/>
  <c r="AR79" i="1"/>
  <c r="AS79" i="1"/>
  <c r="AT79" i="1" s="1"/>
  <c r="AR223" i="1"/>
  <c r="AS223" i="1" s="1"/>
  <c r="AT223" i="1" s="1"/>
  <c r="AR133" i="1"/>
  <c r="AS133" i="1" s="1"/>
  <c r="AT133" i="1" s="1"/>
  <c r="AR106" i="1"/>
  <c r="AS106" i="1" s="1"/>
  <c r="AT106" i="1" s="1"/>
  <c r="AR291" i="1"/>
  <c r="AS291" i="1" s="1"/>
  <c r="AT291" i="1" s="1"/>
  <c r="AR35" i="1"/>
  <c r="AS35" i="1" s="1"/>
  <c r="AT35" i="1" s="1"/>
  <c r="AV228" i="1"/>
  <c r="AW228" i="1" s="1"/>
  <c r="AX228" i="1" s="1"/>
  <c r="AS214" i="1"/>
  <c r="AT214" i="1" s="1"/>
  <c r="AR214" i="1"/>
  <c r="AS86" i="1"/>
  <c r="AT86" i="1" s="1"/>
  <c r="AR86" i="1"/>
  <c r="AR292" i="1"/>
  <c r="AS292" i="1"/>
  <c r="AT292" i="1" s="1"/>
  <c r="AR75" i="1"/>
  <c r="AS75" i="1"/>
  <c r="AT75" i="1" s="1"/>
  <c r="AS247" i="1"/>
  <c r="AT247" i="1" s="1"/>
  <c r="AR247" i="1"/>
  <c r="AR244" i="1"/>
  <c r="AS244" i="1"/>
  <c r="AT244" i="1" s="1"/>
  <c r="AR219" i="1"/>
  <c r="AS219" i="1"/>
  <c r="AT219" i="1" s="1"/>
  <c r="AR91" i="1"/>
  <c r="AS91" i="1"/>
  <c r="AT91" i="1" s="1"/>
  <c r="AS12" i="1"/>
  <c r="AT12" i="1" s="1"/>
  <c r="AR12" i="1"/>
  <c r="AS98" i="1"/>
  <c r="AT98" i="1" s="1"/>
  <c r="AR98" i="1"/>
  <c r="AS64" i="1"/>
  <c r="AT64" i="1" s="1"/>
  <c r="AR64" i="1"/>
  <c r="AR206" i="1"/>
  <c r="AS206" i="1" s="1"/>
  <c r="AT206" i="1" s="1"/>
  <c r="AR19" i="1"/>
  <c r="AS19" i="1"/>
  <c r="AT19" i="1" s="1"/>
  <c r="AS109" i="1"/>
  <c r="AT109" i="1" s="1"/>
  <c r="AR109" i="1"/>
  <c r="AR284" i="1"/>
  <c r="AS284" i="1"/>
  <c r="AT284" i="1" s="1"/>
  <c r="AR264" i="1"/>
  <c r="AS264" i="1"/>
  <c r="AT264" i="1" s="1"/>
  <c r="AR32" i="1"/>
  <c r="AS32" i="1" s="1"/>
  <c r="AT32" i="1" s="1"/>
  <c r="AR273" i="1"/>
  <c r="AS273" i="1" s="1"/>
  <c r="AT273" i="1" s="1"/>
  <c r="AS154" i="1"/>
  <c r="AT154" i="1" s="1"/>
  <c r="AR154" i="1"/>
  <c r="AV52" i="1"/>
  <c r="AW52" i="1" s="1"/>
  <c r="AX52" i="1" s="1"/>
  <c r="AS147" i="1"/>
  <c r="AT147" i="1" s="1"/>
  <c r="AR147" i="1"/>
  <c r="AS163" i="1"/>
  <c r="AT163" i="1" s="1"/>
  <c r="AR163" i="1"/>
  <c r="AS72" i="1"/>
  <c r="AT72" i="1" s="1"/>
  <c r="AR72" i="1"/>
  <c r="AS49" i="1"/>
  <c r="AT49" i="1" s="1"/>
  <c r="AR49" i="1"/>
  <c r="AS57" i="1"/>
  <c r="AT57" i="1" s="1"/>
  <c r="AR57" i="1"/>
  <c r="AS135" i="1"/>
  <c r="AT135" i="1" s="1"/>
  <c r="AR135" i="1"/>
  <c r="AS205" i="1"/>
  <c r="AT205" i="1" s="1"/>
  <c r="AR205" i="1"/>
  <c r="AV12" i="1"/>
  <c r="AW12" i="1" s="1"/>
  <c r="AX12" i="1" s="1"/>
  <c r="AS127" i="1"/>
  <c r="AT127" i="1" s="1"/>
  <c r="AR127" i="1"/>
  <c r="AV97" i="1"/>
  <c r="AW97" i="1" s="1"/>
  <c r="AX97" i="1" s="1"/>
  <c r="AV269" i="1"/>
  <c r="AW269" i="1" s="1"/>
  <c r="AX269" i="1" s="1"/>
  <c r="AW131" i="1"/>
  <c r="AX131" i="1" s="1"/>
  <c r="AV131" i="1"/>
  <c r="AW180" i="1"/>
  <c r="AX180" i="1" s="1"/>
  <c r="AV180" i="1"/>
  <c r="AV258" i="1"/>
  <c r="AW258" i="1" s="1"/>
  <c r="AX258" i="1" s="1"/>
  <c r="AV58" i="1"/>
  <c r="AW58" i="1" s="1"/>
  <c r="AX58" i="1" s="1"/>
  <c r="AV176" i="1"/>
  <c r="AW176" i="1" s="1"/>
  <c r="AX176" i="1" s="1"/>
  <c r="AV274" i="1"/>
  <c r="AW274" i="1" s="1"/>
  <c r="AX274" i="1" s="1"/>
  <c r="AW281" i="1"/>
  <c r="AX281" i="1" s="1"/>
  <c r="AV281" i="1"/>
  <c r="AV25" i="1"/>
  <c r="AW25" i="1" s="1"/>
  <c r="AX25" i="1" s="1"/>
  <c r="AV29" i="1"/>
  <c r="AW29" i="1"/>
  <c r="AX29" i="1" s="1"/>
  <c r="AW146" i="1"/>
  <c r="AX146" i="1" s="1"/>
  <c r="AV146" i="1"/>
  <c r="AV238" i="1"/>
  <c r="AW238" i="1"/>
  <c r="AX238" i="1" s="1"/>
  <c r="AV110" i="1"/>
  <c r="AW110" i="1" s="1"/>
  <c r="AX110" i="1" s="1"/>
  <c r="AW241" i="1"/>
  <c r="AX241" i="1" s="1"/>
  <c r="AV241" i="1"/>
  <c r="AV290" i="1"/>
  <c r="AW290" i="1"/>
  <c r="AX290" i="1" s="1"/>
  <c r="AV234" i="1"/>
  <c r="AW234" i="1"/>
  <c r="AX234" i="1" s="1"/>
  <c r="AV188" i="1"/>
  <c r="AW188" i="1" s="1"/>
  <c r="AX188" i="1" s="1"/>
  <c r="AW273" i="1"/>
  <c r="AX273" i="1" s="1"/>
  <c r="AV273" i="1"/>
  <c r="AV17" i="1"/>
  <c r="AW17" i="1" s="1"/>
  <c r="AX17" i="1" s="1"/>
  <c r="AV21" i="1"/>
  <c r="AW21" i="1"/>
  <c r="AX21" i="1" s="1"/>
  <c r="AV154" i="1"/>
  <c r="AW154" i="1" s="1"/>
  <c r="AX154" i="1" s="1"/>
  <c r="AV130" i="1"/>
  <c r="AW130" i="1" s="1"/>
  <c r="AX130" i="1" s="1"/>
  <c r="AW166" i="1"/>
  <c r="AX166" i="1" s="1"/>
  <c r="AV166" i="1"/>
  <c r="AW38" i="1"/>
  <c r="AX38" i="1" s="1"/>
  <c r="AV38" i="1"/>
  <c r="AV221" i="1"/>
  <c r="AW221" i="1" s="1"/>
  <c r="AX221" i="1" s="1"/>
  <c r="AV105" i="1"/>
  <c r="AW105" i="1" s="1"/>
  <c r="AX105" i="1" s="1"/>
  <c r="AW265" i="1"/>
  <c r="AX265" i="1" s="1"/>
  <c r="AV265" i="1"/>
  <c r="AV151" i="1"/>
  <c r="AW151" i="1" s="1"/>
  <c r="AX151" i="1" s="1"/>
  <c r="AV77" i="1"/>
  <c r="AW77" i="1"/>
  <c r="AX77" i="1" s="1"/>
  <c r="AW261" i="1"/>
  <c r="AX261" i="1" s="1"/>
  <c r="AV261" i="1"/>
  <c r="AV107" i="1"/>
  <c r="AW107" i="1" s="1"/>
  <c r="AX107" i="1" s="1"/>
  <c r="AV286" i="1"/>
  <c r="AW286" i="1" s="1"/>
  <c r="AX286" i="1" s="1"/>
  <c r="AW158" i="1"/>
  <c r="AX158" i="1" s="1"/>
  <c r="AV158" i="1"/>
  <c r="AV147" i="1"/>
  <c r="AW147" i="1" s="1"/>
  <c r="AX147" i="1" s="1"/>
  <c r="AV45" i="1"/>
  <c r="AW45" i="1"/>
  <c r="AX45" i="1" s="1"/>
  <c r="AW257" i="1"/>
  <c r="AX257" i="1" s="1"/>
  <c r="AV257" i="1"/>
  <c r="AV285" i="1"/>
  <c r="AW285" i="1" s="1"/>
  <c r="AX285" i="1" s="1"/>
  <c r="AW106" i="1"/>
  <c r="AX106" i="1" s="1"/>
  <c r="AV106" i="1"/>
  <c r="AV163" i="1"/>
  <c r="AW163" i="1" s="1"/>
  <c r="AX163" i="1" s="1"/>
  <c r="AW114" i="1"/>
  <c r="AX114" i="1" s="1"/>
  <c r="AV114" i="1"/>
  <c r="AW208" i="1"/>
  <c r="AX208" i="1" s="1"/>
  <c r="AV208" i="1"/>
  <c r="AV49" i="1"/>
  <c r="AW49" i="1"/>
  <c r="AX49" i="1" s="1"/>
  <c r="AW233" i="1"/>
  <c r="AX233" i="1" s="1"/>
  <c r="AV233" i="1"/>
  <c r="AW126" i="1"/>
  <c r="AX126" i="1" s="1"/>
  <c r="AV126" i="1"/>
  <c r="AV185" i="1"/>
  <c r="AW185" i="1" s="1"/>
  <c r="AX185" i="1" s="1"/>
  <c r="AV57" i="1"/>
  <c r="AW57" i="1" s="1"/>
  <c r="AX57" i="1" s="1"/>
  <c r="AV135" i="1"/>
  <c r="AW135" i="1" s="1"/>
  <c r="AX135" i="1" s="1"/>
  <c r="AW245" i="1"/>
  <c r="AX245" i="1" s="1"/>
  <c r="AV245" i="1"/>
  <c r="AV61" i="1"/>
  <c r="AW61" i="1" s="1"/>
  <c r="AX61" i="1" s="1"/>
  <c r="AV205" i="1"/>
  <c r="AW205" i="1" s="1"/>
  <c r="AX205" i="1" s="1"/>
  <c r="AW212" i="1"/>
  <c r="AX212" i="1" s="1"/>
  <c r="AV212" i="1"/>
  <c r="AV200" i="1"/>
  <c r="AW200" i="1" s="1"/>
  <c r="AX200" i="1" s="1"/>
  <c r="AV78" i="1"/>
  <c r="AW78" i="1" s="1"/>
  <c r="AX78" i="1" s="1"/>
  <c r="AV127" i="1"/>
  <c r="AW127" i="1" s="1"/>
  <c r="AX127" i="1" s="1"/>
  <c r="AV159" i="1"/>
  <c r="AW159" i="1" s="1"/>
  <c r="AX159" i="1" s="1"/>
  <c r="AV53" i="1"/>
  <c r="AW53" i="1" s="1"/>
  <c r="AX53" i="1" s="1"/>
  <c r="AV262" i="1"/>
  <c r="AW262" i="1"/>
  <c r="AX262" i="1" s="1"/>
  <c r="AV119" i="1"/>
  <c r="AW119" i="1" s="1"/>
  <c r="AX119" i="1" s="1"/>
  <c r="AS97" i="1"/>
  <c r="AT97" i="1" s="1"/>
  <c r="AR97" i="1"/>
  <c r="AS26" i="1"/>
  <c r="AT26" i="1" s="1"/>
  <c r="AR26" i="1"/>
  <c r="AS274" i="1"/>
  <c r="AT274" i="1" s="1"/>
  <c r="AR274" i="1"/>
  <c r="AR29" i="1"/>
  <c r="AS29" i="1" s="1"/>
  <c r="AT29" i="1" s="1"/>
  <c r="AV60" i="1"/>
  <c r="AW60" i="1" s="1"/>
  <c r="AX60" i="1" s="1"/>
  <c r="AS110" i="1"/>
  <c r="AT110" i="1" s="1"/>
  <c r="AR110" i="1"/>
  <c r="AS231" i="1"/>
  <c r="AT231" i="1" s="1"/>
  <c r="AR231" i="1"/>
  <c r="AS77" i="1"/>
  <c r="AT77" i="1" s="1"/>
  <c r="AR77" i="1"/>
  <c r="AR262" i="1"/>
  <c r="AS262" i="1" s="1"/>
  <c r="AT262" i="1" s="1"/>
  <c r="AS132" i="1"/>
  <c r="AT132" i="1" s="1"/>
  <c r="AR132" i="1"/>
  <c r="AV161" i="1"/>
  <c r="AW161" i="1" s="1"/>
  <c r="AX161" i="1" s="1"/>
  <c r="AW199" i="1"/>
  <c r="AX199" i="1" s="1"/>
  <c r="AV199" i="1"/>
  <c r="AV202" i="1"/>
  <c r="AW202" i="1" s="1"/>
  <c r="AX202" i="1" s="1"/>
  <c r="AS172" i="1"/>
  <c r="AT172" i="1" s="1"/>
  <c r="AR172" i="1"/>
  <c r="AW195" i="1"/>
  <c r="AX195" i="1" s="1"/>
  <c r="AV195" i="1"/>
  <c r="AW67" i="1"/>
  <c r="AX67" i="1" s="1"/>
  <c r="AV67" i="1"/>
  <c r="AV268" i="1"/>
  <c r="AW268" i="1" s="1"/>
  <c r="AX268" i="1" s="1"/>
  <c r="AS68" i="1"/>
  <c r="AT68" i="1" s="1"/>
  <c r="AR68" i="1"/>
  <c r="AW248" i="1"/>
  <c r="AX248" i="1" s="1"/>
  <c r="AV248" i="1"/>
  <c r="AW112" i="1"/>
  <c r="AX112" i="1" s="1"/>
  <c r="AV112" i="1"/>
  <c r="AR92" i="1"/>
  <c r="AS92" i="1" s="1"/>
  <c r="AT92" i="1" s="1"/>
  <c r="AW55" i="1"/>
  <c r="AX55" i="1" s="1"/>
  <c r="AV55" i="1"/>
  <c r="AV190" i="1"/>
  <c r="AW190" i="1" s="1"/>
  <c r="AX190" i="1" s="1"/>
  <c r="AW183" i="1"/>
  <c r="AX183" i="1" s="1"/>
  <c r="AV183" i="1"/>
  <c r="AW39" i="1"/>
  <c r="AX39" i="1" s="1"/>
  <c r="AV39" i="1"/>
  <c r="AW108" i="1"/>
  <c r="AX108" i="1" s="1"/>
  <c r="AV108" i="1"/>
  <c r="AS229" i="1"/>
  <c r="AT229" i="1" s="1"/>
  <c r="AR229" i="1"/>
  <c r="AW251" i="1"/>
  <c r="AX251" i="1" s="1"/>
  <c r="AV251" i="1"/>
  <c r="AS224" i="1"/>
  <c r="AT224" i="1" s="1"/>
  <c r="AR224" i="1"/>
  <c r="AV156" i="1"/>
  <c r="AW156" i="1" s="1"/>
  <c r="AX156" i="1" s="1"/>
  <c r="AR168" i="1"/>
  <c r="AS168" i="1" s="1"/>
  <c r="AT168" i="1" s="1"/>
  <c r="AV16" i="1"/>
  <c r="AW16" i="1" s="1"/>
  <c r="AX16" i="1" s="1"/>
  <c r="AV174" i="1"/>
  <c r="AW174" i="1" s="1"/>
  <c r="AX174" i="1" s="1"/>
  <c r="AW46" i="1"/>
  <c r="AX46" i="1" s="1"/>
  <c r="AV46" i="1"/>
  <c r="AV211" i="1"/>
  <c r="AW211" i="1" s="1"/>
  <c r="AX211" i="1" s="1"/>
  <c r="AS192" i="1"/>
  <c r="AT192" i="1" s="1"/>
  <c r="AR192" i="1"/>
  <c r="AV203" i="1"/>
  <c r="AW203" i="1" s="1"/>
  <c r="AX203" i="1" s="1"/>
  <c r="AW120" i="1"/>
  <c r="AX120" i="1" s="1"/>
  <c r="AV120" i="1"/>
  <c r="AV175" i="1"/>
  <c r="AW175" i="1" s="1"/>
  <c r="AX175" i="1" s="1"/>
  <c r="AV31" i="1"/>
  <c r="AW31" i="1" s="1"/>
  <c r="AX31" i="1" s="1"/>
  <c r="AW100" i="1"/>
  <c r="AX100" i="1" s="1"/>
  <c r="AV100" i="1"/>
  <c r="AW243" i="1"/>
  <c r="AX243" i="1" s="1"/>
  <c r="AV243" i="1"/>
  <c r="AV104" i="1"/>
  <c r="AW104" i="1" s="1"/>
  <c r="AX104" i="1" s="1"/>
  <c r="AW148" i="1"/>
  <c r="AX148" i="1" s="1"/>
  <c r="AV148" i="1"/>
  <c r="AV34" i="1"/>
  <c r="AW34" i="1" s="1"/>
  <c r="AX34" i="1" s="1"/>
  <c r="AV160" i="1"/>
  <c r="AW160" i="1" s="1"/>
  <c r="AX160" i="1" s="1"/>
  <c r="AV230" i="1"/>
  <c r="AW230" i="1" s="1"/>
  <c r="AX230" i="1" s="1"/>
  <c r="AV102" i="1"/>
  <c r="AW102" i="1" s="1"/>
  <c r="AX102" i="1" s="1"/>
  <c r="AV113" i="1"/>
  <c r="AW113" i="1" s="1"/>
  <c r="AX113" i="1" s="1"/>
  <c r="AW74" i="1"/>
  <c r="AX74" i="1" s="1"/>
  <c r="AV74" i="1"/>
  <c r="AV164" i="1"/>
  <c r="AW164" i="1" s="1"/>
  <c r="AX164" i="1" s="1"/>
  <c r="AW11" i="1"/>
  <c r="AX11" i="1" s="1"/>
  <c r="AV11" i="1"/>
  <c r="AV87" i="1"/>
  <c r="AW87" i="1" s="1"/>
  <c r="AX87" i="1" s="1"/>
  <c r="AW255" i="1"/>
  <c r="AX255" i="1" s="1"/>
  <c r="AV255" i="1"/>
  <c r="AV141" i="1"/>
  <c r="AW141" i="1" s="1"/>
  <c r="AX141" i="1" s="1"/>
  <c r="AV171" i="1"/>
  <c r="AW171" i="1" s="1"/>
  <c r="AX171" i="1" s="1"/>
  <c r="AV43" i="1"/>
  <c r="AW43" i="1" s="1"/>
  <c r="AX43" i="1" s="1"/>
  <c r="AV236" i="1"/>
  <c r="AW236" i="1" s="1"/>
  <c r="AX236" i="1" s="1"/>
  <c r="AS36" i="1"/>
  <c r="AT36" i="1" s="1"/>
  <c r="AR36" i="1"/>
  <c r="AR216" i="1"/>
  <c r="AS216" i="1" s="1"/>
  <c r="AT216" i="1" s="1"/>
  <c r="AV222" i="1"/>
  <c r="AW222" i="1" s="1"/>
  <c r="AX222" i="1" s="1"/>
  <c r="AV239" i="1"/>
  <c r="AW239" i="1" s="1"/>
  <c r="AX239" i="1" s="1"/>
  <c r="AV186" i="1"/>
  <c r="AW186" i="1" s="1"/>
  <c r="AX186" i="1" s="1"/>
  <c r="AV215" i="1"/>
  <c r="AW215" i="1" s="1"/>
  <c r="AX215" i="1" s="1"/>
  <c r="AV267" i="1"/>
  <c r="AW267" i="1" s="1"/>
  <c r="AX267" i="1" s="1"/>
  <c r="AW15" i="1"/>
  <c r="AX15" i="1" s="1"/>
  <c r="AV15" i="1"/>
  <c r="AR277" i="1"/>
  <c r="AS277" i="1" s="1"/>
  <c r="AT277" i="1" s="1"/>
  <c r="AS237" i="1"/>
  <c r="AT237" i="1" s="1"/>
  <c r="AR237" i="1"/>
  <c r="AV276" i="1"/>
  <c r="AW276" i="1" s="1"/>
  <c r="AX276" i="1" s="1"/>
  <c r="AR227" i="1"/>
  <c r="AS227" i="1"/>
  <c r="AT227" i="1" s="1"/>
  <c r="AW99" i="1"/>
  <c r="AX99" i="1" s="1"/>
  <c r="AV99" i="1"/>
  <c r="AS24" i="1"/>
  <c r="AT24" i="1" s="1"/>
  <c r="AR24" i="1"/>
  <c r="AV124" i="1"/>
  <c r="AW124" i="1" s="1"/>
  <c r="AX124" i="1" s="1"/>
  <c r="AW210" i="1"/>
  <c r="AX210" i="1" s="1"/>
  <c r="AV210" i="1"/>
  <c r="AW288" i="1"/>
  <c r="AX288" i="1" s="1"/>
  <c r="AV288" i="1"/>
  <c r="AW144" i="1"/>
  <c r="AX144" i="1" s="1"/>
  <c r="AV144" i="1"/>
  <c r="AV165" i="1"/>
  <c r="AW165" i="1" s="1"/>
  <c r="AX165" i="1" s="1"/>
  <c r="AV66" i="1"/>
  <c r="AW66" i="1" s="1"/>
  <c r="AX66" i="1" s="1"/>
  <c r="AR249" i="1"/>
  <c r="AS249" i="1" s="1"/>
  <c r="AT249" i="1" s="1"/>
  <c r="AV121" i="1"/>
  <c r="AW121" i="1" s="1"/>
  <c r="AX121" i="1" s="1"/>
  <c r="AW263" i="1"/>
  <c r="AX263" i="1" s="1"/>
  <c r="AV263" i="1"/>
  <c r="AV71" i="1"/>
  <c r="AW71" i="1" s="1"/>
  <c r="AX71" i="1" s="1"/>
  <c r="AV207" i="1"/>
  <c r="AW207" i="1" s="1"/>
  <c r="AX207" i="1" s="1"/>
  <c r="AV125" i="1"/>
  <c r="AW125" i="1" s="1"/>
  <c r="AX125" i="1" s="1"/>
  <c r="AS253" i="1"/>
  <c r="AT253" i="1" s="1"/>
  <c r="AR253" i="1"/>
  <c r="AW283" i="1"/>
  <c r="AX283" i="1" s="1"/>
  <c r="AV283" i="1"/>
  <c r="AV27" i="1"/>
  <c r="AW27" i="1" s="1"/>
  <c r="AX27" i="1" s="1"/>
  <c r="AV116" i="1"/>
  <c r="AW116" i="1" s="1"/>
  <c r="AX116" i="1" s="1"/>
  <c r="AW194" i="1"/>
  <c r="AX194" i="1" s="1"/>
  <c r="AV194" i="1"/>
  <c r="AV280" i="1"/>
  <c r="AW280" i="1" s="1"/>
  <c r="AX280" i="1" s="1"/>
  <c r="AV136" i="1"/>
  <c r="AW136" i="1" s="1"/>
  <c r="AX136" i="1" s="1"/>
  <c r="AV14" i="1"/>
  <c r="AW14" i="1" s="1"/>
  <c r="AX14" i="1" s="1"/>
  <c r="AV63" i="1"/>
  <c r="AW63" i="1" s="1"/>
  <c r="AX63" i="1" s="1"/>
  <c r="AW117" i="1"/>
  <c r="AX117" i="1" s="1"/>
  <c r="AV117" i="1"/>
  <c r="AR220" i="1"/>
  <c r="AS220" i="1" s="1"/>
  <c r="AT220" i="1" s="1"/>
  <c r="AS204" i="1"/>
  <c r="AT204" i="1" s="1"/>
  <c r="AR204" i="1"/>
  <c r="AR184" i="1"/>
  <c r="AS184" i="1" s="1"/>
  <c r="AT184" i="1" s="1"/>
  <c r="AV62" i="1"/>
  <c r="AW62" i="1" s="1"/>
  <c r="AX62" i="1" s="1"/>
  <c r="AW167" i="1"/>
  <c r="AX167" i="1" s="1"/>
  <c r="AV167" i="1"/>
  <c r="AR146" i="1"/>
  <c r="AS146" i="1" s="1"/>
  <c r="AT146" i="1" s="1"/>
  <c r="AV88" i="1"/>
  <c r="AW88" i="1" s="1"/>
  <c r="AX88" i="1" s="1"/>
  <c r="AS105" i="1"/>
  <c r="AT105" i="1" s="1"/>
  <c r="AR105" i="1"/>
  <c r="AR261" i="1"/>
  <c r="AS261" i="1" s="1"/>
  <c r="AT261" i="1" s="1"/>
  <c r="AS45" i="1"/>
  <c r="AT45" i="1" s="1"/>
  <c r="AR45" i="1"/>
  <c r="AR228" i="1"/>
  <c r="AS228" i="1"/>
  <c r="AT228" i="1" s="1"/>
  <c r="AS119" i="1"/>
  <c r="AT119" i="1" s="1"/>
  <c r="AR119" i="1"/>
  <c r="AR191" i="1"/>
  <c r="AS191" i="1" s="1"/>
  <c r="AT191" i="1" s="1"/>
  <c r="AV26" i="1"/>
  <c r="AW26" i="1" s="1"/>
  <c r="AX26" i="1" s="1"/>
  <c r="AS111" i="1"/>
  <c r="AT111" i="1" s="1"/>
  <c r="AR111" i="1"/>
  <c r="AS189" i="1"/>
  <c r="AT189" i="1" s="1"/>
  <c r="AR189" i="1"/>
  <c r="AV68" i="1"/>
  <c r="AW68" i="1" s="1"/>
  <c r="AX68" i="1" s="1"/>
  <c r="AS162" i="1"/>
  <c r="AT162" i="1" s="1"/>
  <c r="AR162" i="1"/>
  <c r="AS246" i="1"/>
  <c r="AT246" i="1" s="1"/>
  <c r="AR246" i="1"/>
  <c r="AR118" i="1"/>
  <c r="AS118" i="1" s="1"/>
  <c r="AT118" i="1" s="1"/>
  <c r="AS177" i="1"/>
  <c r="AT177" i="1" s="1"/>
  <c r="AR177" i="1"/>
  <c r="AW92" i="1"/>
  <c r="AX92" i="1" s="1"/>
  <c r="AV92" i="1"/>
  <c r="AS217" i="1"/>
  <c r="AT217" i="1" s="1"/>
  <c r="AR217" i="1"/>
  <c r="AS89" i="1"/>
  <c r="AT89" i="1" s="1"/>
  <c r="AR89" i="1"/>
  <c r="AS93" i="1"/>
  <c r="AT93" i="1" s="1"/>
  <c r="AR93" i="1"/>
  <c r="AV229" i="1"/>
  <c r="AW229" i="1" s="1"/>
  <c r="AX229" i="1" s="1"/>
  <c r="AS10" i="1"/>
  <c r="AT10" i="1" s="1"/>
  <c r="AR10" i="1"/>
  <c r="AS123" i="1"/>
  <c r="AT123" i="1" s="1"/>
  <c r="AR123" i="1"/>
  <c r="AS250" i="1"/>
  <c r="AT250" i="1" s="1"/>
  <c r="AR250" i="1"/>
  <c r="AS50" i="1"/>
  <c r="AT50" i="1" s="1"/>
  <c r="AR50" i="1"/>
  <c r="AS16" i="1"/>
  <c r="AT16" i="1" s="1"/>
  <c r="AR16" i="1"/>
  <c r="AR41" i="1"/>
  <c r="AS41" i="1" s="1"/>
  <c r="AT41" i="1" s="1"/>
  <c r="AR197" i="1"/>
  <c r="AS197" i="1" s="1"/>
  <c r="AT197" i="1" s="1"/>
  <c r="AS209" i="1"/>
  <c r="AT209" i="1" s="1"/>
  <c r="AR209" i="1"/>
  <c r="AS81" i="1"/>
  <c r="AT81" i="1" s="1"/>
  <c r="AR81" i="1"/>
  <c r="AR85" i="1"/>
  <c r="AS85" i="1" s="1"/>
  <c r="AT85" i="1" s="1"/>
  <c r="AS173" i="1"/>
  <c r="AT173" i="1" s="1"/>
  <c r="AR173" i="1"/>
  <c r="AR266" i="1"/>
  <c r="AS266" i="1" s="1"/>
  <c r="AT266" i="1" s="1"/>
  <c r="AR115" i="1"/>
  <c r="AS115" i="1" s="1"/>
  <c r="AT115" i="1" s="1"/>
  <c r="AR104" i="1"/>
  <c r="AS104" i="1" s="1"/>
  <c r="AT104" i="1" s="1"/>
  <c r="AR242" i="1"/>
  <c r="AS242" i="1" s="1"/>
  <c r="AT242" i="1" s="1"/>
  <c r="AS213" i="1"/>
  <c r="AT213" i="1" s="1"/>
  <c r="AR213" i="1"/>
  <c r="AS196" i="1"/>
  <c r="AT196" i="1" s="1"/>
  <c r="AR196" i="1"/>
  <c r="AS134" i="1"/>
  <c r="AT134" i="1" s="1"/>
  <c r="AR134" i="1"/>
  <c r="AS48" i="1"/>
  <c r="AT48" i="1" s="1"/>
  <c r="AR48" i="1"/>
  <c r="AS201" i="1"/>
  <c r="AT201" i="1" s="1"/>
  <c r="AR201" i="1"/>
  <c r="AS73" i="1"/>
  <c r="AT73" i="1" s="1"/>
  <c r="AR73" i="1"/>
  <c r="AS13" i="1"/>
  <c r="AT13" i="1" s="1"/>
  <c r="AR13" i="1"/>
  <c r="AS138" i="1"/>
  <c r="AT138" i="1" s="1"/>
  <c r="AR138" i="1"/>
  <c r="AS282" i="1"/>
  <c r="AT282" i="1" s="1"/>
  <c r="AR282" i="1"/>
  <c r="AS122" i="1"/>
  <c r="AT122" i="1" s="1"/>
  <c r="AR122" i="1"/>
  <c r="AS80" i="1"/>
  <c r="AT80" i="1" s="1"/>
  <c r="AR80" i="1"/>
  <c r="AR94" i="1"/>
  <c r="AS94" i="1" s="1"/>
  <c r="AT94" i="1" s="1"/>
  <c r="AS254" i="1"/>
  <c r="AT254" i="1" s="1"/>
  <c r="AR254" i="1"/>
  <c r="AR193" i="1"/>
  <c r="AS193" i="1" s="1"/>
  <c r="AT193" i="1" s="1"/>
  <c r="AS65" i="1"/>
  <c r="AT65" i="1" s="1"/>
  <c r="AR65" i="1"/>
  <c r="AS143" i="1"/>
  <c r="AT143" i="1" s="1"/>
  <c r="AR143" i="1"/>
  <c r="AR69" i="1"/>
  <c r="AS69" i="1" s="1"/>
  <c r="AT69" i="1" s="1"/>
  <c r="AW227" i="1"/>
  <c r="AX227" i="1" s="1"/>
  <c r="AV227" i="1"/>
  <c r="AS278" i="1"/>
  <c r="AT278" i="1" s="1"/>
  <c r="AR278" i="1"/>
  <c r="AR150" i="1"/>
  <c r="AS150" i="1" s="1"/>
  <c r="AT150" i="1" s="1"/>
  <c r="AS22" i="1"/>
  <c r="AT22" i="1" s="1"/>
  <c r="AR22" i="1"/>
  <c r="AW56" i="1"/>
  <c r="AX56" i="1" s="1"/>
  <c r="AV56" i="1"/>
  <c r="AR181" i="1"/>
  <c r="AS181" i="1" s="1"/>
  <c r="AT181" i="1" s="1"/>
  <c r="AS90" i="1"/>
  <c r="AT90" i="1" s="1"/>
  <c r="AR90" i="1"/>
  <c r="AS155" i="1"/>
  <c r="AT155" i="1" s="1"/>
  <c r="AR155" i="1"/>
  <c r="AS270" i="1"/>
  <c r="AT270" i="1" s="1"/>
  <c r="AR270" i="1"/>
  <c r="AS142" i="1"/>
  <c r="AT142" i="1" s="1"/>
  <c r="AR142" i="1"/>
  <c r="AS82" i="1"/>
  <c r="AT82" i="1" s="1"/>
  <c r="AR82" i="1"/>
  <c r="AS169" i="1"/>
  <c r="AT169" i="1" s="1"/>
  <c r="AR169" i="1"/>
  <c r="AS139" i="1"/>
  <c r="AT139" i="1" s="1"/>
  <c r="AR139" i="1"/>
  <c r="AR131" i="1"/>
  <c r="AS131" i="1" s="1"/>
  <c r="AT131" i="1" s="1"/>
  <c r="AS25" i="1"/>
  <c r="AT25" i="1" s="1"/>
  <c r="AR25" i="1"/>
  <c r="AW76" i="1"/>
  <c r="AX76" i="1" s="1"/>
  <c r="AV76" i="1"/>
  <c r="AS96" i="1"/>
  <c r="AT96" i="1" s="1"/>
  <c r="AR96" i="1"/>
  <c r="AW44" i="1"/>
  <c r="AX44" i="1" s="1"/>
  <c r="AV44" i="1"/>
  <c r="AS221" i="1"/>
  <c r="AT221" i="1" s="1"/>
  <c r="AR221" i="1"/>
  <c r="AS151" i="1"/>
  <c r="AT151" i="1" s="1"/>
  <c r="AR151" i="1"/>
  <c r="AR158" i="1"/>
  <c r="AS158" i="1" s="1"/>
  <c r="AT158" i="1" s="1"/>
  <c r="AR47" i="1"/>
  <c r="AS47" i="1"/>
  <c r="AT47" i="1" s="1"/>
  <c r="AS289" i="1"/>
  <c r="AT289" i="1" s="1"/>
  <c r="AR289" i="1"/>
  <c r="AS33" i="1"/>
  <c r="AT33" i="1" s="1"/>
  <c r="AR33" i="1"/>
  <c r="AS37" i="1"/>
  <c r="AT37" i="1" s="1"/>
  <c r="AR37" i="1"/>
  <c r="AS161" i="1"/>
  <c r="AT161" i="1" s="1"/>
  <c r="AR161" i="1"/>
  <c r="AR199" i="1"/>
  <c r="AS199" i="1" s="1"/>
  <c r="AT199" i="1" s="1"/>
  <c r="AS202" i="1"/>
  <c r="AT202" i="1" s="1"/>
  <c r="AR202" i="1"/>
  <c r="AR195" i="1"/>
  <c r="AS195" i="1" s="1"/>
  <c r="AT195" i="1" s="1"/>
  <c r="AR67" i="1"/>
  <c r="AS67" i="1"/>
  <c r="AT67" i="1" s="1"/>
  <c r="AR268" i="1"/>
  <c r="AS268" i="1"/>
  <c r="AT268" i="1" s="1"/>
  <c r="AR248" i="1"/>
  <c r="AS248" i="1" s="1"/>
  <c r="AT248" i="1" s="1"/>
  <c r="AS112" i="1"/>
  <c r="AT112" i="1" s="1"/>
  <c r="AR112" i="1"/>
  <c r="AR55" i="1"/>
  <c r="AS55" i="1" s="1"/>
  <c r="AT55" i="1" s="1"/>
  <c r="AS190" i="1"/>
  <c r="AT190" i="1" s="1"/>
  <c r="AR190" i="1"/>
  <c r="AR183" i="1"/>
  <c r="AS183" i="1" s="1"/>
  <c r="AT183" i="1" s="1"/>
  <c r="AR39" i="1"/>
  <c r="AS39" i="1" s="1"/>
  <c r="AT39" i="1" s="1"/>
  <c r="AR108" i="1"/>
  <c r="AS108" i="1" s="1"/>
  <c r="AT108" i="1" s="1"/>
  <c r="AS251" i="1"/>
  <c r="AT251" i="1" s="1"/>
  <c r="AR251" i="1"/>
  <c r="AS156" i="1"/>
  <c r="AT156" i="1" s="1"/>
  <c r="AR156" i="1"/>
  <c r="AS174" i="1"/>
  <c r="AT174" i="1" s="1"/>
  <c r="AR174" i="1"/>
  <c r="AS46" i="1"/>
  <c r="AT46" i="1" s="1"/>
  <c r="AR46" i="1"/>
  <c r="AR211" i="1"/>
  <c r="AS211" i="1"/>
  <c r="AT211" i="1" s="1"/>
  <c r="AR203" i="1"/>
  <c r="AS203" i="1"/>
  <c r="AT203" i="1" s="1"/>
  <c r="AR120" i="1"/>
  <c r="AS120" i="1" s="1"/>
  <c r="AT120" i="1" s="1"/>
  <c r="AR175" i="1"/>
  <c r="AS175" i="1"/>
  <c r="AT175" i="1" s="1"/>
  <c r="AR31" i="1"/>
  <c r="AS31" i="1"/>
  <c r="AT31" i="1" s="1"/>
  <c r="AS100" i="1"/>
  <c r="AT100" i="1" s="1"/>
  <c r="AR100" i="1"/>
  <c r="AS243" i="1"/>
  <c r="AT243" i="1" s="1"/>
  <c r="AR243" i="1"/>
  <c r="AR148" i="1"/>
  <c r="AS148" i="1" s="1"/>
  <c r="AT148" i="1" s="1"/>
  <c r="AS34" i="1"/>
  <c r="AT34" i="1" s="1"/>
  <c r="AR34" i="1"/>
  <c r="AS160" i="1"/>
  <c r="AT160" i="1" s="1"/>
  <c r="AR160" i="1"/>
  <c r="AR230" i="1"/>
  <c r="AS230" i="1"/>
  <c r="AT230" i="1" s="1"/>
  <c r="AS102" i="1"/>
  <c r="AT102" i="1" s="1"/>
  <c r="AR102" i="1"/>
  <c r="AS113" i="1"/>
  <c r="AT113" i="1" s="1"/>
  <c r="AR113" i="1"/>
  <c r="AS74" i="1"/>
  <c r="AT74" i="1" s="1"/>
  <c r="AR74" i="1"/>
  <c r="AS164" i="1"/>
  <c r="AT164" i="1" s="1"/>
  <c r="AR164" i="1"/>
  <c r="AR11" i="1"/>
  <c r="AS11" i="1" s="1"/>
  <c r="AT11" i="1" s="1"/>
  <c r="AW48" i="1"/>
  <c r="AX48" i="1" s="1"/>
  <c r="AV48" i="1"/>
  <c r="AR87" i="1"/>
  <c r="AS87" i="1"/>
  <c r="AT87" i="1" s="1"/>
  <c r="AS255" i="1"/>
  <c r="AT255" i="1" s="1"/>
  <c r="AR255" i="1"/>
  <c r="AS141" i="1"/>
  <c r="AT141" i="1" s="1"/>
  <c r="AR141" i="1"/>
  <c r="AR171" i="1"/>
  <c r="AS171" i="1"/>
  <c r="AT171" i="1" s="1"/>
  <c r="AR43" i="1"/>
  <c r="AS43" i="1"/>
  <c r="AT43" i="1" s="1"/>
  <c r="AR236" i="1"/>
  <c r="AS236" i="1"/>
  <c r="AT236" i="1" s="1"/>
  <c r="AW36" i="1"/>
  <c r="AX36" i="1" s="1"/>
  <c r="AV36" i="1"/>
  <c r="AW80" i="1"/>
  <c r="AX80" i="1" s="1"/>
  <c r="AV80" i="1"/>
  <c r="AS222" i="1"/>
  <c r="AT222" i="1" s="1"/>
  <c r="AR222" i="1"/>
  <c r="AS239" i="1"/>
  <c r="AT239" i="1" s="1"/>
  <c r="AR239" i="1"/>
  <c r="AS186" i="1"/>
  <c r="AT186" i="1" s="1"/>
  <c r="AR186" i="1"/>
  <c r="AR215" i="1"/>
  <c r="AS215" i="1"/>
  <c r="AT215" i="1" s="1"/>
  <c r="AS267" i="1"/>
  <c r="AT267" i="1" s="1"/>
  <c r="AR267" i="1"/>
  <c r="AR15" i="1"/>
  <c r="AS15" i="1" s="1"/>
  <c r="AT15" i="1" s="1"/>
  <c r="AR276" i="1"/>
  <c r="AS276" i="1"/>
  <c r="AT276" i="1" s="1"/>
  <c r="AR99" i="1"/>
  <c r="AS99" i="1"/>
  <c r="AT99" i="1" s="1"/>
  <c r="AW24" i="1"/>
  <c r="AX24" i="1" s="1"/>
  <c r="AV24" i="1"/>
  <c r="AS124" i="1"/>
  <c r="AT124" i="1" s="1"/>
  <c r="AR124" i="1"/>
  <c r="AS210" i="1"/>
  <c r="AT210" i="1" s="1"/>
  <c r="AR210" i="1"/>
  <c r="AR288" i="1"/>
  <c r="AS288" i="1" s="1"/>
  <c r="AT288" i="1" s="1"/>
  <c r="AS144" i="1"/>
  <c r="AT144" i="1" s="1"/>
  <c r="AR144" i="1"/>
  <c r="AS165" i="1"/>
  <c r="AT165" i="1" s="1"/>
  <c r="AR165" i="1"/>
  <c r="AR56" i="1"/>
  <c r="AS56" i="1" s="1"/>
  <c r="AT56" i="1" s="1"/>
  <c r="AS66" i="1"/>
  <c r="AT66" i="1" s="1"/>
  <c r="AR66" i="1"/>
  <c r="AS121" i="1"/>
  <c r="AT121" i="1" s="1"/>
  <c r="AR121" i="1"/>
  <c r="AR263" i="1"/>
  <c r="AS263" i="1" s="1"/>
  <c r="AT263" i="1" s="1"/>
  <c r="AR71" i="1"/>
  <c r="AS71" i="1"/>
  <c r="AT71" i="1" s="1"/>
  <c r="AR207" i="1"/>
  <c r="AS207" i="1"/>
  <c r="AT207" i="1" s="1"/>
  <c r="AS125" i="1"/>
  <c r="AT125" i="1" s="1"/>
  <c r="AR125" i="1"/>
  <c r="AR283" i="1"/>
  <c r="AS283" i="1" s="1"/>
  <c r="AT283" i="1" s="1"/>
  <c r="AR27" i="1"/>
  <c r="AS27" i="1"/>
  <c r="AT27" i="1" s="1"/>
  <c r="AS116" i="1"/>
  <c r="AT116" i="1" s="1"/>
  <c r="AR116" i="1"/>
  <c r="AR194" i="1"/>
  <c r="AS194" i="1" s="1"/>
  <c r="AT194" i="1" s="1"/>
  <c r="AR280" i="1"/>
  <c r="AS280" i="1"/>
  <c r="AT280" i="1" s="1"/>
  <c r="AS136" i="1"/>
  <c r="AT136" i="1" s="1"/>
  <c r="AR136" i="1"/>
  <c r="AS14" i="1"/>
  <c r="AT14" i="1" s="1"/>
  <c r="AR14" i="1"/>
  <c r="AR63" i="1"/>
  <c r="AS63" i="1"/>
  <c r="AT63" i="1" s="1"/>
  <c r="AS117" i="1"/>
  <c r="AT117" i="1" s="1"/>
  <c r="AR117" i="1"/>
  <c r="AS62" i="1"/>
  <c r="AT62" i="1" s="1"/>
  <c r="AR62" i="1"/>
  <c r="AV225" i="1"/>
  <c r="AW225" i="1" s="1"/>
  <c r="AX225" i="1" s="1"/>
  <c r="AS258" i="1"/>
  <c r="AT258" i="1" s="1"/>
  <c r="AR258" i="1"/>
  <c r="AR290" i="1"/>
  <c r="AS290" i="1" s="1"/>
  <c r="AT290" i="1" s="1"/>
  <c r="AS17" i="1"/>
  <c r="AT17" i="1" s="1"/>
  <c r="AR17" i="1"/>
  <c r="AR38" i="1"/>
  <c r="AS38" i="1" s="1"/>
  <c r="AT38" i="1" s="1"/>
  <c r="AW42" i="1"/>
  <c r="AX42" i="1" s="1"/>
  <c r="AV42" i="1"/>
  <c r="AR114" i="1"/>
  <c r="AS114" i="1" s="1"/>
  <c r="AT114" i="1" s="1"/>
  <c r="AV289" i="1"/>
  <c r="AW289" i="1" s="1"/>
  <c r="AX289" i="1" s="1"/>
  <c r="AV33" i="1"/>
  <c r="AW33" i="1" s="1"/>
  <c r="AX33" i="1" s="1"/>
  <c r="AV37" i="1"/>
  <c r="AW37" i="1" s="1"/>
  <c r="AX37" i="1" s="1"/>
  <c r="AV162" i="1"/>
  <c r="AW162" i="1" s="1"/>
  <c r="AX162" i="1" s="1"/>
  <c r="AV246" i="1"/>
  <c r="AW246" i="1" s="1"/>
  <c r="AX246" i="1" s="1"/>
  <c r="AW118" i="1"/>
  <c r="AX118" i="1" s="1"/>
  <c r="AV118" i="1"/>
  <c r="AV177" i="1"/>
  <c r="AW177" i="1" s="1"/>
  <c r="AX177" i="1" s="1"/>
  <c r="AV217" i="1"/>
  <c r="AW217" i="1" s="1"/>
  <c r="AX217" i="1" s="1"/>
  <c r="AV89" i="1"/>
  <c r="AW89" i="1"/>
  <c r="AX89" i="1" s="1"/>
  <c r="AV93" i="1"/>
  <c r="AW93" i="1" s="1"/>
  <c r="AX93" i="1" s="1"/>
  <c r="AV10" i="1"/>
  <c r="AW10" i="1" s="1"/>
  <c r="AX10" i="1" s="1"/>
  <c r="AV123" i="1"/>
  <c r="AW123" i="1" s="1"/>
  <c r="AX123" i="1" s="1"/>
  <c r="AV224" i="1"/>
  <c r="AW224" i="1" s="1"/>
  <c r="AX224" i="1" s="1"/>
  <c r="AV250" i="1"/>
  <c r="AW250" i="1"/>
  <c r="AX250" i="1" s="1"/>
  <c r="AW50" i="1"/>
  <c r="AX50" i="1" s="1"/>
  <c r="AV50" i="1"/>
  <c r="AW168" i="1"/>
  <c r="AX168" i="1" s="1"/>
  <c r="AV168" i="1"/>
  <c r="AV192" i="1"/>
  <c r="AW192" i="1" s="1"/>
  <c r="AX192" i="1" s="1"/>
  <c r="AV41" i="1"/>
  <c r="AW41" i="1"/>
  <c r="AX41" i="1" s="1"/>
  <c r="AV197" i="1"/>
  <c r="AW197" i="1"/>
  <c r="AX197" i="1" s="1"/>
  <c r="AV209" i="1"/>
  <c r="AW209" i="1" s="1"/>
  <c r="AX209" i="1" s="1"/>
  <c r="AV81" i="1"/>
  <c r="AW81" i="1"/>
  <c r="AX81" i="1" s="1"/>
  <c r="AV85" i="1"/>
  <c r="AW85" i="1"/>
  <c r="AX85" i="1" s="1"/>
  <c r="AV173" i="1"/>
  <c r="AW173" i="1" s="1"/>
  <c r="AX173" i="1" s="1"/>
  <c r="AV266" i="1"/>
  <c r="AW266" i="1"/>
  <c r="AX266" i="1" s="1"/>
  <c r="AW115" i="1"/>
  <c r="AX115" i="1" s="1"/>
  <c r="AV115" i="1"/>
  <c r="AV242" i="1"/>
  <c r="AW242" i="1"/>
  <c r="AX242" i="1" s="1"/>
  <c r="AV213" i="1"/>
  <c r="AW213" i="1" s="1"/>
  <c r="AX213" i="1" s="1"/>
  <c r="AV196" i="1"/>
  <c r="AW196" i="1" s="1"/>
  <c r="AX196" i="1" s="1"/>
  <c r="AV134" i="1"/>
  <c r="AW134" i="1" s="1"/>
  <c r="AX134" i="1" s="1"/>
  <c r="AV201" i="1"/>
  <c r="AW201" i="1" s="1"/>
  <c r="AX201" i="1" s="1"/>
  <c r="AV73" i="1"/>
  <c r="AW73" i="1"/>
  <c r="AX73" i="1" s="1"/>
  <c r="AV13" i="1"/>
  <c r="AW13" i="1" s="1"/>
  <c r="AX13" i="1" s="1"/>
  <c r="AV138" i="1"/>
  <c r="AW138" i="1" s="1"/>
  <c r="AX138" i="1" s="1"/>
  <c r="AV282" i="1"/>
  <c r="AW282" i="1"/>
  <c r="AX282" i="1" s="1"/>
  <c r="AV122" i="1"/>
  <c r="AW122" i="1" s="1"/>
  <c r="AX122" i="1" s="1"/>
  <c r="AW216" i="1"/>
  <c r="AX216" i="1" s="1"/>
  <c r="AV216" i="1"/>
  <c r="AW94" i="1"/>
  <c r="AX94" i="1" s="1"/>
  <c r="AV94" i="1"/>
  <c r="AV254" i="1"/>
  <c r="AW254" i="1"/>
  <c r="AX254" i="1" s="1"/>
  <c r="AV193" i="1"/>
  <c r="AW193" i="1"/>
  <c r="AX193" i="1" s="1"/>
  <c r="AV65" i="1"/>
  <c r="AW65" i="1" s="1"/>
  <c r="AX65" i="1" s="1"/>
  <c r="AV143" i="1"/>
  <c r="AW143" i="1" s="1"/>
  <c r="AX143" i="1" s="1"/>
  <c r="AW277" i="1"/>
  <c r="AX277" i="1" s="1"/>
  <c r="AV277" i="1"/>
  <c r="AV69" i="1"/>
  <c r="AW69" i="1"/>
  <c r="AX69" i="1" s="1"/>
  <c r="AV237" i="1"/>
  <c r="AW237" i="1" s="1"/>
  <c r="AX237" i="1" s="1"/>
  <c r="AV278" i="1"/>
  <c r="AW278" i="1"/>
  <c r="AX278" i="1" s="1"/>
  <c r="AW150" i="1"/>
  <c r="AX150" i="1" s="1"/>
  <c r="AV150" i="1"/>
  <c r="AW22" i="1"/>
  <c r="AX22" i="1" s="1"/>
  <c r="AV22" i="1"/>
  <c r="AV181" i="1"/>
  <c r="AW181" i="1"/>
  <c r="AX181" i="1" s="1"/>
  <c r="AV249" i="1"/>
  <c r="AW249" i="1" s="1"/>
  <c r="AX249" i="1" s="1"/>
  <c r="AV253" i="1"/>
  <c r="AW253" i="1" s="1"/>
  <c r="AX253" i="1" s="1"/>
  <c r="AV90" i="1"/>
  <c r="AW90" i="1" s="1"/>
  <c r="AX90" i="1" s="1"/>
  <c r="AV155" i="1"/>
  <c r="AW155" i="1" s="1"/>
  <c r="AX155" i="1" s="1"/>
  <c r="AV270" i="1"/>
  <c r="AW270" i="1"/>
  <c r="AX270" i="1" s="1"/>
  <c r="AV142" i="1"/>
  <c r="AW142" i="1" s="1"/>
  <c r="AX142" i="1" s="1"/>
  <c r="AV220" i="1"/>
  <c r="AW220" i="1" s="1"/>
  <c r="AX220" i="1" s="1"/>
  <c r="AV82" i="1"/>
  <c r="AW82" i="1" s="1"/>
  <c r="AX82" i="1" s="1"/>
  <c r="AV169" i="1"/>
  <c r="AW169" i="1" s="1"/>
  <c r="AX169" i="1" s="1"/>
  <c r="AV204" i="1"/>
  <c r="AW204" i="1" s="1"/>
  <c r="AX204" i="1" s="1"/>
  <c r="AW184" i="1"/>
  <c r="AX184" i="1" s="1"/>
  <c r="AV184" i="1"/>
  <c r="AV139" i="1"/>
  <c r="AW139" i="1" s="1"/>
  <c r="AX139" i="1" s="1"/>
  <c r="AS8" i="1"/>
  <c r="AT8" i="1" s="1"/>
  <c r="AR8" i="1"/>
  <c r="AV8" i="1"/>
  <c r="AW8" i="1" s="1"/>
  <c r="AX8" i="1" s="1"/>
  <c r="AR9" i="1"/>
  <c r="AS9" i="1" s="1"/>
  <c r="AT9" i="1" s="1"/>
  <c r="AW9" i="1"/>
  <c r="AX9" i="1" s="1"/>
  <c r="AV9" i="1"/>
  <c r="AW7" i="1"/>
  <c r="AX7" i="1" s="1"/>
  <c r="AS7" i="1"/>
  <c r="AT7" i="1" s="1"/>
  <c r="P89" i="1"/>
  <c r="P92" i="1"/>
  <c r="P93" i="1"/>
  <c r="P94" i="1"/>
  <c r="P95" i="1"/>
  <c r="P97" i="1"/>
  <c r="P100" i="1"/>
  <c r="P101" i="1"/>
  <c r="P102" i="1"/>
  <c r="P103" i="1"/>
  <c r="P105" i="1"/>
  <c r="P108" i="1"/>
  <c r="P109" i="1"/>
  <c r="P110" i="1"/>
  <c r="P111" i="1"/>
  <c r="P113" i="1"/>
  <c r="P116" i="1"/>
  <c r="P117" i="1"/>
  <c r="P118" i="1"/>
  <c r="P119" i="1"/>
  <c r="P121" i="1"/>
  <c r="P124" i="1"/>
  <c r="P125" i="1"/>
  <c r="P126" i="1"/>
  <c r="P127" i="1"/>
  <c r="P129" i="1"/>
  <c r="P132" i="1"/>
  <c r="P133" i="1"/>
  <c r="P134" i="1"/>
  <c r="P135" i="1"/>
  <c r="P137" i="1"/>
  <c r="P140" i="1"/>
  <c r="P141" i="1"/>
  <c r="P142" i="1"/>
  <c r="P143" i="1"/>
  <c r="P145" i="1"/>
  <c r="P148" i="1"/>
  <c r="P149" i="1"/>
  <c r="P150" i="1"/>
  <c r="P151" i="1"/>
  <c r="P153" i="1"/>
  <c r="P156" i="1"/>
  <c r="P157" i="1"/>
  <c r="P158" i="1"/>
  <c r="P159" i="1"/>
  <c r="P161" i="1"/>
  <c r="P164" i="1"/>
  <c r="P165" i="1"/>
  <c r="P166" i="1"/>
  <c r="P167" i="1"/>
  <c r="P169" i="1"/>
  <c r="P172" i="1"/>
  <c r="P173" i="1"/>
  <c r="P174" i="1"/>
  <c r="P175" i="1"/>
  <c r="P177" i="1"/>
  <c r="P180" i="1"/>
  <c r="P181" i="1"/>
  <c r="P182" i="1"/>
  <c r="P183" i="1"/>
  <c r="P185" i="1"/>
  <c r="P188" i="1"/>
  <c r="P189" i="1"/>
  <c r="P190" i="1"/>
  <c r="P191" i="1"/>
  <c r="P193" i="1"/>
  <c r="P196" i="1"/>
  <c r="P197" i="1"/>
  <c r="P198" i="1"/>
  <c r="P199" i="1"/>
  <c r="P201" i="1"/>
  <c r="P204" i="1"/>
  <c r="P205" i="1"/>
  <c r="P206" i="1"/>
  <c r="P207" i="1"/>
  <c r="P209" i="1"/>
  <c r="P212" i="1"/>
  <c r="P213" i="1"/>
  <c r="P214" i="1"/>
  <c r="P215" i="1"/>
  <c r="P217" i="1"/>
  <c r="P220" i="1"/>
  <c r="P221" i="1"/>
  <c r="P222" i="1"/>
  <c r="P223" i="1"/>
  <c r="P225" i="1"/>
  <c r="P228" i="1"/>
  <c r="P229" i="1"/>
  <c r="P230" i="1"/>
  <c r="P231" i="1"/>
  <c r="P233" i="1"/>
  <c r="P236" i="1"/>
  <c r="P237" i="1"/>
  <c r="P238" i="1"/>
  <c r="P239" i="1"/>
  <c r="P241" i="1"/>
  <c r="P244" i="1"/>
  <c r="P245" i="1"/>
  <c r="P246" i="1"/>
  <c r="P247" i="1"/>
  <c r="P249" i="1"/>
  <c r="P252" i="1"/>
  <c r="P253" i="1"/>
  <c r="P254" i="1"/>
  <c r="P255" i="1"/>
  <c r="P257" i="1"/>
  <c r="P260" i="1"/>
  <c r="P261" i="1"/>
  <c r="P262" i="1"/>
  <c r="P263" i="1"/>
  <c r="P265" i="1"/>
  <c r="P268" i="1"/>
  <c r="P269" i="1"/>
  <c r="P270" i="1"/>
  <c r="P271" i="1"/>
  <c r="P273" i="1"/>
  <c r="P276" i="1"/>
  <c r="P277" i="1"/>
  <c r="P278" i="1"/>
  <c r="P279" i="1"/>
  <c r="P281" i="1"/>
  <c r="P284" i="1"/>
  <c r="P285" i="1"/>
  <c r="P286" i="1"/>
  <c r="P287" i="1"/>
  <c r="P289" i="1"/>
  <c r="P292" i="1"/>
  <c r="AZ222" i="1" l="1"/>
  <c r="Z222" i="1" s="1"/>
  <c r="AF222" i="1" s="1"/>
  <c r="AH222" i="1" s="1"/>
  <c r="AZ81" i="1"/>
  <c r="Z81" i="1" s="1"/>
  <c r="AF81" i="1" s="1"/>
  <c r="AH81" i="1" s="1"/>
  <c r="AZ22" i="1"/>
  <c r="Z22" i="1" s="1"/>
  <c r="AF22" i="1" s="1"/>
  <c r="AH22" i="1" s="1"/>
  <c r="AZ292" i="1"/>
  <c r="Z292" i="1" s="1"/>
  <c r="AF292" i="1" s="1"/>
  <c r="AH292" i="1" s="1"/>
  <c r="AZ165" i="1"/>
  <c r="Z165" i="1" s="1"/>
  <c r="AZ220" i="1"/>
  <c r="Z220" i="1" s="1"/>
  <c r="AZ68" i="1"/>
  <c r="Z68" i="1" s="1"/>
  <c r="AF68" i="1" s="1"/>
  <c r="AH68" i="1" s="1"/>
  <c r="AZ112" i="1"/>
  <c r="Z112" i="1" s="1"/>
  <c r="AF112" i="1" s="1"/>
  <c r="AH112" i="1" s="1"/>
  <c r="AZ169" i="1"/>
  <c r="Z169" i="1" s="1"/>
  <c r="AZ175" i="1"/>
  <c r="Z175" i="1" s="1"/>
  <c r="AF175" i="1" s="1"/>
  <c r="AH175" i="1" s="1"/>
  <c r="AZ149" i="1"/>
  <c r="Z149" i="1" s="1"/>
  <c r="AZ287" i="1"/>
  <c r="Z287" i="1" s="1"/>
  <c r="AZ290" i="1"/>
  <c r="Z290" i="1" s="1"/>
  <c r="AF290" i="1" s="1"/>
  <c r="AH290" i="1" s="1"/>
  <c r="AZ281" i="1"/>
  <c r="Z281" i="1" s="1"/>
  <c r="AZ84" i="1"/>
  <c r="Z84" i="1" s="1"/>
  <c r="AF84" i="1" s="1"/>
  <c r="AH84" i="1" s="1"/>
  <c r="AZ240" i="1"/>
  <c r="Z240" i="1" s="1"/>
  <c r="AF240" i="1" s="1"/>
  <c r="AH240" i="1" s="1"/>
  <c r="AZ154" i="1"/>
  <c r="Z154" i="1" s="1"/>
  <c r="AF154" i="1" s="1"/>
  <c r="AH154" i="1" s="1"/>
  <c r="AZ122" i="1"/>
  <c r="Z122" i="1" s="1"/>
  <c r="AZ243" i="1"/>
  <c r="Z243" i="1" s="1"/>
  <c r="AZ275" i="1"/>
  <c r="Z275" i="1" s="1"/>
  <c r="AZ26" i="1"/>
  <c r="Z26" i="1" s="1"/>
  <c r="AZ269" i="1"/>
  <c r="AZ52" i="1"/>
  <c r="Z52" i="1" s="1"/>
  <c r="AF52" i="1" s="1"/>
  <c r="AH52" i="1" s="1"/>
  <c r="AZ72" i="1"/>
  <c r="Z72" i="1" s="1"/>
  <c r="AZ238" i="1"/>
  <c r="Z238" i="1" s="1"/>
  <c r="AZ271" i="1"/>
  <c r="Z271" i="1" s="1"/>
  <c r="AF271" i="1" s="1"/>
  <c r="AH271" i="1" s="1"/>
  <c r="AZ231" i="1"/>
  <c r="Z231" i="1" s="1"/>
  <c r="AF231" i="1" s="1"/>
  <c r="AH231" i="1" s="1"/>
  <c r="AZ104" i="1"/>
  <c r="Z104" i="1" s="1"/>
  <c r="AZ144" i="1"/>
  <c r="Z144" i="1" s="1"/>
  <c r="AF144" i="1" s="1"/>
  <c r="AH144" i="1" s="1"/>
  <c r="AZ23" i="1"/>
  <c r="Z23" i="1" s="1"/>
  <c r="AF23" i="1" s="1"/>
  <c r="AH23" i="1" s="1"/>
  <c r="AZ204" i="1"/>
  <c r="Z204" i="1" s="1"/>
  <c r="AF204" i="1" s="1"/>
  <c r="AH204" i="1" s="1"/>
  <c r="AZ177" i="1"/>
  <c r="AZ89" i="1"/>
  <c r="Z89" i="1" s="1"/>
  <c r="AZ249" i="1"/>
  <c r="Z249" i="1" s="1"/>
  <c r="AF249" i="1" s="1"/>
  <c r="AH249" i="1" s="1"/>
  <c r="AZ159" i="1"/>
  <c r="Z159" i="1" s="1"/>
  <c r="AF159" i="1" s="1"/>
  <c r="AH159" i="1" s="1"/>
  <c r="AZ261" i="1"/>
  <c r="Z261" i="1" s="1"/>
  <c r="AF261" i="1" s="1"/>
  <c r="AH261" i="1" s="1"/>
  <c r="AZ228" i="1"/>
  <c r="AZ212" i="1"/>
  <c r="AZ255" i="1"/>
  <c r="Z255" i="1" s="1"/>
  <c r="AZ246" i="1"/>
  <c r="AZ116" i="1"/>
  <c r="Z116" i="1" s="1"/>
  <c r="AZ90" i="1"/>
  <c r="Z90" i="1" s="1"/>
  <c r="AF90" i="1" s="1"/>
  <c r="AH90" i="1" s="1"/>
  <c r="AZ267" i="1"/>
  <c r="Z267" i="1" s="1"/>
  <c r="AF267" i="1" s="1"/>
  <c r="AH267" i="1" s="1"/>
  <c r="AZ245" i="1"/>
  <c r="Z245" i="1" s="1"/>
  <c r="AZ61" i="1"/>
  <c r="Z61" i="1" s="1"/>
  <c r="AF61" i="1" s="1"/>
  <c r="AH61" i="1" s="1"/>
  <c r="AZ152" i="1"/>
  <c r="Z152" i="1" s="1"/>
  <c r="AZ73" i="1"/>
  <c r="Z73" i="1" s="1"/>
  <c r="AZ150" i="1"/>
  <c r="Z150" i="1" s="1"/>
  <c r="AZ132" i="1"/>
  <c r="Z132" i="1" s="1"/>
  <c r="AF132" i="1" s="1"/>
  <c r="AH132" i="1" s="1"/>
  <c r="AZ210" i="1"/>
  <c r="Z210" i="1" s="1"/>
  <c r="AF210" i="1" s="1"/>
  <c r="AH210" i="1" s="1"/>
  <c r="AZ94" i="1"/>
  <c r="Z94" i="1" s="1"/>
  <c r="AZ45" i="1"/>
  <c r="Z45" i="1" s="1"/>
  <c r="AZ32" i="1"/>
  <c r="Z32" i="1" s="1"/>
  <c r="AZ242" i="1"/>
  <c r="Z242" i="1" s="1"/>
  <c r="AZ83" i="1"/>
  <c r="Z83" i="1" s="1"/>
  <c r="AZ54" i="1"/>
  <c r="Z54" i="1" s="1"/>
  <c r="AZ232" i="1"/>
  <c r="AZ24" i="1"/>
  <c r="Z24" i="1" s="1"/>
  <c r="AF24" i="1" s="1"/>
  <c r="AH24" i="1" s="1"/>
  <c r="AZ227" i="1"/>
  <c r="Z227" i="1" s="1"/>
  <c r="AZ157" i="1"/>
  <c r="Z157" i="1" s="1"/>
  <c r="AZ43" i="1"/>
  <c r="AZ265" i="1"/>
  <c r="Z265" i="1" s="1"/>
  <c r="AZ114" i="1"/>
  <c r="Z114" i="1" s="1"/>
  <c r="AF114" i="1" s="1"/>
  <c r="AH114" i="1" s="1"/>
  <c r="AZ215" i="1"/>
  <c r="Z215" i="1" s="1"/>
  <c r="AZ276" i="1"/>
  <c r="Z276" i="1" s="1"/>
  <c r="AF276" i="1" s="1"/>
  <c r="AH276" i="1" s="1"/>
  <c r="AZ50" i="1"/>
  <c r="Z50" i="1" s="1"/>
  <c r="AZ197" i="1"/>
  <c r="Z197" i="1" s="1"/>
  <c r="AZ15" i="1"/>
  <c r="Z15" i="1" s="1"/>
  <c r="AZ29" i="1"/>
  <c r="Z29" i="1" s="1"/>
  <c r="AZ55" i="1"/>
  <c r="Z55" i="1" s="1"/>
  <c r="AZ79" i="1"/>
  <c r="Z79" i="1" s="1"/>
  <c r="AZ158" i="1"/>
  <c r="AZ13" i="1"/>
  <c r="Z13" i="1" s="1"/>
  <c r="AF13" i="1" s="1"/>
  <c r="AH13" i="1" s="1"/>
  <c r="AZ21" i="1"/>
  <c r="Z21" i="1" s="1"/>
  <c r="AZ248" i="1"/>
  <c r="AZ235" i="1"/>
  <c r="Z235" i="1" s="1"/>
  <c r="AF235" i="1" s="1"/>
  <c r="AH235" i="1" s="1"/>
  <c r="AZ289" i="1"/>
  <c r="Z289" i="1" s="1"/>
  <c r="AF289" i="1" s="1"/>
  <c r="AH289" i="1" s="1"/>
  <c r="AZ106" i="1"/>
  <c r="Z106" i="1" s="1"/>
  <c r="AZ183" i="1"/>
  <c r="Z183" i="1" s="1"/>
  <c r="AZ259" i="1"/>
  <c r="AZ205" i="1"/>
  <c r="Z205" i="1" s="1"/>
  <c r="AZ194" i="1"/>
  <c r="Z194" i="1" s="1"/>
  <c r="AF194" i="1" s="1"/>
  <c r="AH194" i="1" s="1"/>
  <c r="AZ9" i="1"/>
  <c r="Z9" i="1" s="1"/>
  <c r="AF9" i="1" s="1"/>
  <c r="AH9" i="1" s="1"/>
  <c r="AZ164" i="1"/>
  <c r="Z164" i="1" s="1"/>
  <c r="AZ66" i="1"/>
  <c r="Z66" i="1" s="1"/>
  <c r="AZ59" i="1"/>
  <c r="Z59" i="1" s="1"/>
  <c r="AZ88" i="1"/>
  <c r="Z88" i="1" s="1"/>
  <c r="AZ217" i="1"/>
  <c r="Z217" i="1" s="1"/>
  <c r="AZ47" i="1"/>
  <c r="Z47" i="1" s="1"/>
  <c r="AZ266" i="1"/>
  <c r="Z266" i="1" s="1"/>
  <c r="AF266" i="1" s="1"/>
  <c r="AH266" i="1" s="1"/>
  <c r="AZ133" i="1"/>
  <c r="Z133" i="1" s="1"/>
  <c r="AZ264" i="1"/>
  <c r="Z264" i="1" s="1"/>
  <c r="AF264" i="1" s="1"/>
  <c r="AH264" i="1" s="1"/>
  <c r="AZ124" i="1"/>
  <c r="Z124" i="1" s="1"/>
  <c r="AZ56" i="1"/>
  <c r="Z56" i="1" s="1"/>
  <c r="AF56" i="1" s="1"/>
  <c r="AH56" i="1" s="1"/>
  <c r="AZ78" i="1"/>
  <c r="Z78" i="1" s="1"/>
  <c r="AZ224" i="1"/>
  <c r="AZ141" i="1"/>
  <c r="AZ131" i="1"/>
  <c r="Z131" i="1" s="1"/>
  <c r="AZ117" i="1"/>
  <c r="Z117" i="1" s="1"/>
  <c r="AF117" i="1" s="1"/>
  <c r="AH117" i="1" s="1"/>
  <c r="AZ229" i="1"/>
  <c r="Z229" i="1" s="1"/>
  <c r="AF229" i="1" s="1"/>
  <c r="AH229" i="1" s="1"/>
  <c r="AZ97" i="1"/>
  <c r="Z97" i="1" s="1"/>
  <c r="AF97" i="1" s="1"/>
  <c r="AH97" i="1" s="1"/>
  <c r="AZ75" i="1"/>
  <c r="Z75" i="1" s="1"/>
  <c r="AZ35" i="1"/>
  <c r="Z35" i="1" s="1"/>
  <c r="AZ109" i="1"/>
  <c r="Z109" i="1" s="1"/>
  <c r="AZ74" i="1"/>
  <c r="Z74" i="1" s="1"/>
  <c r="AZ163" i="1"/>
  <c r="Z163" i="1" s="1"/>
  <c r="AZ77" i="1"/>
  <c r="Z77" i="1" s="1"/>
  <c r="AZ196" i="1"/>
  <c r="Z196" i="1" s="1"/>
  <c r="AZ195" i="1"/>
  <c r="AZ153" i="1"/>
  <c r="Z153" i="1" s="1"/>
  <c r="AZ188" i="1"/>
  <c r="Z188" i="1" s="1"/>
  <c r="AZ251" i="1"/>
  <c r="Z251" i="1" s="1"/>
  <c r="AZ288" i="1"/>
  <c r="Z288" i="1" s="1"/>
  <c r="AF288" i="1" s="1"/>
  <c r="AH288" i="1" s="1"/>
  <c r="AZ51" i="1"/>
  <c r="AZ145" i="1"/>
  <c r="Z145" i="1" s="1"/>
  <c r="AF145" i="1" s="1"/>
  <c r="AH145" i="1" s="1"/>
  <c r="AZ162" i="1"/>
  <c r="Z162" i="1" s="1"/>
  <c r="AZ46" i="1"/>
  <c r="Z46" i="1" s="1"/>
  <c r="AZ285" i="1"/>
  <c r="Z285" i="1" s="1"/>
  <c r="AZ19" i="1"/>
  <c r="Z19" i="1" s="1"/>
  <c r="AZ214" i="1"/>
  <c r="AZ91" i="1"/>
  <c r="AZ17" i="1"/>
  <c r="AZ203" i="1"/>
  <c r="Z203" i="1" s="1"/>
  <c r="AF203" i="1" s="1"/>
  <c r="AH203" i="1" s="1"/>
  <c r="AZ277" i="1"/>
  <c r="Z277" i="1" s="1"/>
  <c r="AZ39" i="1"/>
  <c r="Z39" i="1" s="1"/>
  <c r="AZ156" i="1"/>
  <c r="Z156" i="1" s="1"/>
  <c r="AZ166" i="1"/>
  <c r="Z166" i="1" s="1"/>
  <c r="AZ219" i="1"/>
  <c r="Z219" i="1" s="1"/>
  <c r="AZ187" i="1"/>
  <c r="Z187" i="1" s="1"/>
  <c r="AF187" i="1" s="1"/>
  <c r="AH187" i="1" s="1"/>
  <c r="AZ184" i="1"/>
  <c r="Z184" i="1" s="1"/>
  <c r="AZ111" i="1"/>
  <c r="Z111" i="1" s="1"/>
  <c r="AF111" i="1" s="1"/>
  <c r="AH111" i="1" s="1"/>
  <c r="AZ239" i="1"/>
  <c r="Z239" i="1" s="1"/>
  <c r="AZ284" i="1"/>
  <c r="Z284" i="1" s="1"/>
  <c r="AZ71" i="1"/>
  <c r="Z71" i="1" s="1"/>
  <c r="AZ36" i="1"/>
  <c r="Z36" i="1" s="1"/>
  <c r="AF36" i="1" s="1"/>
  <c r="AH36" i="1" s="1"/>
  <c r="AZ108" i="1"/>
  <c r="Z108" i="1" s="1"/>
  <c r="AZ11" i="1"/>
  <c r="Z11" i="1" s="1"/>
  <c r="AF11" i="1" s="1"/>
  <c r="AH11" i="1" s="1"/>
  <c r="AZ223" i="1"/>
  <c r="Z223" i="1" s="1"/>
  <c r="AZ34" i="1"/>
  <c r="AZ100" i="1"/>
  <c r="Z100" i="1" s="1"/>
  <c r="AZ221" i="1"/>
  <c r="Z221" i="1" s="1"/>
  <c r="AZ92" i="1"/>
  <c r="Z92" i="1" s="1"/>
  <c r="AZ146" i="1"/>
  <c r="Z146" i="1" s="1"/>
  <c r="AZ280" i="1"/>
  <c r="AZ253" i="1"/>
  <c r="Z253" i="1" s="1"/>
  <c r="AZ63" i="1"/>
  <c r="Z63" i="1" s="1"/>
  <c r="AZ130" i="1"/>
  <c r="AZ64" i="1"/>
  <c r="Z64" i="1" s="1"/>
  <c r="AZ190" i="1"/>
  <c r="Z190" i="1" s="1"/>
  <c r="AZ142" i="1"/>
  <c r="Z142" i="1" s="1"/>
  <c r="AZ118" i="1"/>
  <c r="Z118" i="1" s="1"/>
  <c r="AZ38" i="1"/>
  <c r="AZ213" i="1"/>
  <c r="AZ272" i="1"/>
  <c r="AZ279" i="1"/>
  <c r="Z279" i="1" s="1"/>
  <c r="AF279" i="1" s="1"/>
  <c r="AH279" i="1" s="1"/>
  <c r="AZ95" i="1"/>
  <c r="Z95" i="1" s="1"/>
  <c r="AZ93" i="1"/>
  <c r="Z93" i="1" s="1"/>
  <c r="AZ27" i="1"/>
  <c r="Z27" i="1" s="1"/>
  <c r="AZ193" i="1"/>
  <c r="Z193" i="1" s="1"/>
  <c r="AF193" i="1" s="1"/>
  <c r="AH193" i="1" s="1"/>
  <c r="AZ237" i="1"/>
  <c r="Z237" i="1" s="1"/>
  <c r="AZ282" i="1"/>
  <c r="Z282" i="1" s="1"/>
  <c r="AZ209" i="1"/>
  <c r="AZ173" i="1"/>
  <c r="Z173" i="1" s="1"/>
  <c r="AF173" i="1" s="1"/>
  <c r="AH173" i="1" s="1"/>
  <c r="AZ291" i="1"/>
  <c r="Z291" i="1" s="1"/>
  <c r="AZ256" i="1"/>
  <c r="Z256" i="1" s="1"/>
  <c r="AZ28" i="1"/>
  <c r="Z28" i="1" s="1"/>
  <c r="AZ18" i="1"/>
  <c r="AZ181" i="1"/>
  <c r="Z181" i="1" s="1"/>
  <c r="AZ53" i="1"/>
  <c r="Z53" i="1" s="1"/>
  <c r="AZ186" i="1"/>
  <c r="AZ76" i="1"/>
  <c r="AZ8" i="1"/>
  <c r="Z8" i="1" s="1"/>
  <c r="AZ208" i="1"/>
  <c r="AZ201" i="1"/>
  <c r="Z201" i="1" s="1"/>
  <c r="AZ225" i="1"/>
  <c r="Z225" i="1" s="1"/>
  <c r="AZ82" i="1"/>
  <c r="AZ139" i="1"/>
  <c r="Z139" i="1" s="1"/>
  <c r="AF139" i="1" s="1"/>
  <c r="AH139" i="1" s="1"/>
  <c r="AZ211" i="1"/>
  <c r="AZ125" i="1"/>
  <c r="Z125" i="1" s="1"/>
  <c r="AZ126" i="1"/>
  <c r="Z126" i="1" s="1"/>
  <c r="AZ171" i="1"/>
  <c r="Z171" i="1" s="1"/>
  <c r="AZ44" i="1"/>
  <c r="Z44" i="1" s="1"/>
  <c r="AZ262" i="1"/>
  <c r="Z262" i="1" s="1"/>
  <c r="AF262" i="1" s="1"/>
  <c r="AH262" i="1" s="1"/>
  <c r="AZ218" i="1"/>
  <c r="Z218" i="1" s="1"/>
  <c r="AZ33" i="1"/>
  <c r="Z33" i="1" s="1"/>
  <c r="AZ140" i="1"/>
  <c r="AZ244" i="1"/>
  <c r="AZ30" i="1"/>
  <c r="Z30" i="1" s="1"/>
  <c r="AZ254" i="1"/>
  <c r="Z254" i="1" s="1"/>
  <c r="AZ160" i="1"/>
  <c r="Z160" i="1" s="1"/>
  <c r="AZ226" i="1"/>
  <c r="Z226" i="1" s="1"/>
  <c r="AZ199" i="1"/>
  <c r="AZ230" i="1"/>
  <c r="Z230" i="1" s="1"/>
  <c r="AF230" i="1" s="1"/>
  <c r="AH230" i="1" s="1"/>
  <c r="AZ143" i="1"/>
  <c r="AZ178" i="1"/>
  <c r="AZ167" i="1"/>
  <c r="Z167" i="1" s="1"/>
  <c r="AF167" i="1" s="1"/>
  <c r="AH167" i="1" s="1"/>
  <c r="AZ49" i="1"/>
  <c r="Z49" i="1" s="1"/>
  <c r="AZ168" i="1"/>
  <c r="AZ179" i="1"/>
  <c r="Z179" i="1" s="1"/>
  <c r="AZ85" i="1"/>
  <c r="AZ62" i="1"/>
  <c r="AZ155" i="1"/>
  <c r="Z155" i="1" s="1"/>
  <c r="AZ121" i="1"/>
  <c r="Z121" i="1" s="1"/>
  <c r="AZ123" i="1"/>
  <c r="Z123" i="1" s="1"/>
  <c r="AZ176" i="1"/>
  <c r="Z176" i="1" s="1"/>
  <c r="AZ107" i="1"/>
  <c r="AZ148" i="1"/>
  <c r="AZ113" i="1"/>
  <c r="Z113" i="1" s="1"/>
  <c r="AZ135" i="1"/>
  <c r="AZ189" i="1"/>
  <c r="Z189" i="1" s="1"/>
  <c r="AZ110" i="1"/>
  <c r="Z110" i="1" s="1"/>
  <c r="AF110" i="1" s="1"/>
  <c r="AH110" i="1" s="1"/>
  <c r="AZ147" i="1"/>
  <c r="Z147" i="1" s="1"/>
  <c r="AZ70" i="1"/>
  <c r="Z70" i="1" s="1"/>
  <c r="AZ127" i="1"/>
  <c r="Z127" i="1" s="1"/>
  <c r="AZ65" i="1"/>
  <c r="AZ250" i="1"/>
  <c r="AZ273" i="1"/>
  <c r="AZ12" i="1"/>
  <c r="Z12" i="1" s="1"/>
  <c r="AZ258" i="1"/>
  <c r="Z258" i="1" s="1"/>
  <c r="AZ260" i="1"/>
  <c r="Z260" i="1" s="1"/>
  <c r="AZ270" i="1"/>
  <c r="AZ25" i="1"/>
  <c r="Z25" i="1" s="1"/>
  <c r="AZ37" i="1"/>
  <c r="AZ161" i="1"/>
  <c r="Z161" i="1" s="1"/>
  <c r="AZ115" i="1"/>
  <c r="Z115" i="1" s="1"/>
  <c r="AZ234" i="1"/>
  <c r="AZ120" i="1"/>
  <c r="Z120" i="1" s="1"/>
  <c r="AZ172" i="1"/>
  <c r="Z172" i="1" s="1"/>
  <c r="AZ80" i="1"/>
  <c r="Z80" i="1" s="1"/>
  <c r="AZ98" i="1"/>
  <c r="AZ216" i="1"/>
  <c r="Z216" i="1" s="1"/>
  <c r="AZ138" i="1"/>
  <c r="AZ233" i="1"/>
  <c r="Z233" i="1" s="1"/>
  <c r="AF233" i="1" s="1"/>
  <c r="AH233" i="1" s="1"/>
  <c r="AZ283" i="1"/>
  <c r="Z283" i="1" s="1"/>
  <c r="AZ198" i="1"/>
  <c r="Z198" i="1" s="1"/>
  <c r="AF198" i="1" s="1"/>
  <c r="AH198" i="1" s="1"/>
  <c r="AZ252" i="1"/>
  <c r="Z252" i="1" s="1"/>
  <c r="AZ182" i="1"/>
  <c r="AZ10" i="1"/>
  <c r="Z10" i="1" s="1"/>
  <c r="AZ105" i="1"/>
  <c r="Z105" i="1" s="1"/>
  <c r="AZ128" i="1"/>
  <c r="Z128" i="1" s="1"/>
  <c r="AZ202" i="1"/>
  <c r="Z202" i="1" s="1"/>
  <c r="AZ134" i="1"/>
  <c r="AZ129" i="1"/>
  <c r="Z129" i="1" s="1"/>
  <c r="AF129" i="1" s="1"/>
  <c r="AH129" i="1" s="1"/>
  <c r="AZ170" i="1"/>
  <c r="AZ192" i="1"/>
  <c r="Z192" i="1" s="1"/>
  <c r="AZ41" i="1"/>
  <c r="Z41" i="1" s="1"/>
  <c r="AZ16" i="1"/>
  <c r="AZ48" i="1"/>
  <c r="AZ101" i="1"/>
  <c r="AZ206" i="1"/>
  <c r="AZ69" i="1"/>
  <c r="Z69" i="1" s="1"/>
  <c r="AF69" i="1" s="1"/>
  <c r="AH69" i="1" s="1"/>
  <c r="AZ42" i="1"/>
  <c r="Z42" i="1" s="1"/>
  <c r="AZ136" i="1"/>
  <c r="AZ31" i="1"/>
  <c r="AZ67" i="1"/>
  <c r="AZ58" i="1"/>
  <c r="Z58" i="1" s="1"/>
  <c r="AZ60" i="1"/>
  <c r="Z60" i="1" s="1"/>
  <c r="AZ14" i="1"/>
  <c r="AZ180" i="1"/>
  <c r="Z180" i="1" s="1"/>
  <c r="AZ263" i="1"/>
  <c r="AZ20" i="1"/>
  <c r="Z20" i="1" s="1"/>
  <c r="AZ236" i="1"/>
  <c r="AZ278" i="1"/>
  <c r="Z278" i="1" s="1"/>
  <c r="AZ99" i="1"/>
  <c r="AZ137" i="1"/>
  <c r="AZ151" i="1"/>
  <c r="AZ103" i="1"/>
  <c r="Z103" i="1" s="1"/>
  <c r="AZ191" i="1"/>
  <c r="Z191" i="1" s="1"/>
  <c r="AZ96" i="1"/>
  <c r="AZ241" i="1"/>
  <c r="AZ86" i="1"/>
  <c r="Z86" i="1" s="1"/>
  <c r="AZ257" i="1"/>
  <c r="Z257" i="1" s="1"/>
  <c r="AZ268" i="1"/>
  <c r="AZ40" i="1"/>
  <c r="AZ119" i="1"/>
  <c r="AZ87" i="1"/>
  <c r="AZ185" i="1"/>
  <c r="Z185" i="1" s="1"/>
  <c r="AZ102" i="1"/>
  <c r="Z102" i="1" s="1"/>
  <c r="AZ200" i="1"/>
  <c r="Z200" i="1" s="1"/>
  <c r="AZ274" i="1"/>
  <c r="Z274" i="1" s="1"/>
  <c r="AZ207" i="1"/>
  <c r="Z207" i="1" s="1"/>
  <c r="AZ247" i="1"/>
  <c r="AZ174" i="1"/>
  <c r="AZ57" i="1"/>
  <c r="Z57" i="1" s="1"/>
  <c r="AZ286" i="1"/>
  <c r="Z286" i="1" s="1"/>
  <c r="AZ7" i="1"/>
  <c r="Z7" i="1" s="1"/>
  <c r="AF7" i="1" s="1"/>
  <c r="AH7" i="1" s="1"/>
  <c r="P275" i="1"/>
  <c r="P243" i="1"/>
  <c r="P227" i="1"/>
  <c r="P211" i="1"/>
  <c r="P147" i="1"/>
  <c r="P123" i="1"/>
  <c r="P290" i="1"/>
  <c r="P282" i="1"/>
  <c r="P274" i="1"/>
  <c r="P266" i="1"/>
  <c r="P258" i="1"/>
  <c r="P250" i="1"/>
  <c r="P242" i="1"/>
  <c r="P234" i="1"/>
  <c r="P226" i="1"/>
  <c r="P218" i="1"/>
  <c r="P210" i="1"/>
  <c r="P202" i="1"/>
  <c r="P194" i="1"/>
  <c r="P186" i="1"/>
  <c r="P178" i="1"/>
  <c r="P170" i="1"/>
  <c r="P162" i="1"/>
  <c r="P154" i="1"/>
  <c r="P146" i="1"/>
  <c r="P138" i="1"/>
  <c r="P130" i="1"/>
  <c r="P122" i="1"/>
  <c r="P114" i="1"/>
  <c r="P106" i="1"/>
  <c r="P98" i="1"/>
  <c r="P90" i="1"/>
  <c r="P251" i="1"/>
  <c r="P219" i="1"/>
  <c r="P163" i="1"/>
  <c r="P91" i="1"/>
  <c r="P267" i="1"/>
  <c r="P235" i="1"/>
  <c r="P107" i="1"/>
  <c r="P171" i="1"/>
  <c r="P259" i="1"/>
  <c r="P187" i="1"/>
  <c r="P155" i="1"/>
  <c r="P131" i="1"/>
  <c r="P115" i="1"/>
  <c r="P139" i="1"/>
  <c r="P288" i="1"/>
  <c r="P280" i="1"/>
  <c r="P272" i="1"/>
  <c r="P264" i="1"/>
  <c r="P256" i="1"/>
  <c r="P248" i="1"/>
  <c r="P240" i="1"/>
  <c r="P232" i="1"/>
  <c r="P224" i="1"/>
  <c r="P216" i="1"/>
  <c r="P208" i="1"/>
  <c r="P200" i="1"/>
  <c r="P192" i="1"/>
  <c r="P184" i="1"/>
  <c r="P176" i="1"/>
  <c r="P168" i="1"/>
  <c r="P160" i="1"/>
  <c r="P152" i="1"/>
  <c r="P144" i="1"/>
  <c r="P136" i="1"/>
  <c r="P128" i="1"/>
  <c r="P120" i="1"/>
  <c r="P112" i="1"/>
  <c r="P104" i="1"/>
  <c r="P96" i="1"/>
  <c r="P291" i="1"/>
  <c r="P283" i="1"/>
  <c r="P195" i="1"/>
  <c r="P179" i="1"/>
  <c r="P99" i="1"/>
  <c r="P203" i="1"/>
  <c r="Z16" i="1" l="1"/>
  <c r="AF16" i="1" s="1"/>
  <c r="AH16" i="1" s="1"/>
  <c r="Z65" i="1"/>
  <c r="AF65" i="1" s="1"/>
  <c r="AH65" i="1" s="1"/>
  <c r="AF157" i="1"/>
  <c r="AH157" i="1" s="1"/>
  <c r="Z241" i="1"/>
  <c r="AF241" i="1" s="1"/>
  <c r="AH241" i="1" s="1"/>
  <c r="Z236" i="1"/>
  <c r="AF236" i="1" s="1"/>
  <c r="AH236" i="1" s="1"/>
  <c r="AF165" i="1"/>
  <c r="AH165" i="1" s="1"/>
  <c r="Z31" i="1"/>
  <c r="AF31" i="1" s="1"/>
  <c r="AH31" i="1" s="1"/>
  <c r="Z98" i="1"/>
  <c r="AF98" i="1" s="1"/>
  <c r="AH98" i="1" s="1"/>
  <c r="Z107" i="1"/>
  <c r="AF107" i="1" s="1"/>
  <c r="AH107" i="1" s="1"/>
  <c r="Z168" i="1"/>
  <c r="AF168" i="1" s="1"/>
  <c r="AH168" i="1" s="1"/>
  <c r="Z212" i="1"/>
  <c r="AF212" i="1" s="1"/>
  <c r="AH212" i="1" s="1"/>
  <c r="Z269" i="1"/>
  <c r="AF269" i="1" s="1"/>
  <c r="AH269" i="1" s="1"/>
  <c r="Z96" i="1"/>
  <c r="AF96" i="1" s="1"/>
  <c r="AH96" i="1" s="1"/>
  <c r="Z270" i="1"/>
  <c r="AF270" i="1" s="1"/>
  <c r="AH270" i="1" s="1"/>
  <c r="Z87" i="1"/>
  <c r="AF87" i="1" s="1"/>
  <c r="AH87" i="1" s="1"/>
  <c r="Z263" i="1"/>
  <c r="AF263" i="1" s="1"/>
  <c r="AH263" i="1" s="1"/>
  <c r="Z170" i="1"/>
  <c r="AF170" i="1" s="1"/>
  <c r="AH170" i="1" s="1"/>
  <c r="Z136" i="1"/>
  <c r="AF136" i="1" s="1"/>
  <c r="AH136" i="1" s="1"/>
  <c r="Z208" i="1"/>
  <c r="AF208" i="1" s="1"/>
  <c r="AH208" i="1" s="1"/>
  <c r="Z174" i="1"/>
  <c r="AF174" i="1" s="1"/>
  <c r="AH174" i="1" s="1"/>
  <c r="Z119" i="1"/>
  <c r="AF119" i="1" s="1"/>
  <c r="AH119" i="1" s="1"/>
  <c r="AF83" i="1"/>
  <c r="AH83" i="1" s="1"/>
  <c r="Z178" i="1"/>
  <c r="AF178" i="1" s="1"/>
  <c r="AH178" i="1" s="1"/>
  <c r="AF146" i="1"/>
  <c r="AH146" i="1" s="1"/>
  <c r="Z244" i="1"/>
  <c r="AF244" i="1" s="1"/>
  <c r="AH244" i="1" s="1"/>
  <c r="AF243" i="1"/>
  <c r="AH243" i="1" s="1"/>
  <c r="Z76" i="1"/>
  <c r="AF76" i="1" s="1"/>
  <c r="AH76" i="1" s="1"/>
  <c r="AF133" i="1"/>
  <c r="AH133" i="1" s="1"/>
  <c r="Z130" i="1"/>
  <c r="AF130" i="1" s="1"/>
  <c r="AH130" i="1" s="1"/>
  <c r="AF131" i="1"/>
  <c r="AH131" i="1" s="1"/>
  <c r="Z34" i="1"/>
  <c r="AF34" i="1" s="1"/>
  <c r="AH34" i="1" s="1"/>
  <c r="AF50" i="1"/>
  <c r="AH50" i="1" s="1"/>
  <c r="Z248" i="1"/>
  <c r="AF248" i="1" s="1"/>
  <c r="AH248" i="1" s="1"/>
  <c r="Z182" i="1"/>
  <c r="AF182" i="1" s="1"/>
  <c r="AH182" i="1" s="1"/>
  <c r="Z195" i="1"/>
  <c r="AF195" i="1" s="1"/>
  <c r="AH195" i="1" s="1"/>
  <c r="Z43" i="1"/>
  <c r="AF43" i="1" s="1"/>
  <c r="AH43" i="1" s="1"/>
  <c r="Z228" i="1"/>
  <c r="AF228" i="1" s="1"/>
  <c r="AH228" i="1" s="1"/>
  <c r="Z247" i="1"/>
  <c r="AF247" i="1" s="1"/>
  <c r="AH247" i="1" s="1"/>
  <c r="Z40" i="1"/>
  <c r="AF40" i="1" s="1"/>
  <c r="AH40" i="1" s="1"/>
  <c r="Z151" i="1"/>
  <c r="AF151" i="1" s="1"/>
  <c r="AH151" i="1" s="1"/>
  <c r="AF220" i="1"/>
  <c r="AH220" i="1" s="1"/>
  <c r="Z14" i="1"/>
  <c r="AF14" i="1" s="1"/>
  <c r="AH14" i="1" s="1"/>
  <c r="AF73" i="1"/>
  <c r="AH73" i="1" s="1"/>
  <c r="Z206" i="1"/>
  <c r="AF206" i="1" s="1"/>
  <c r="AH206" i="1" s="1"/>
  <c r="Z134" i="1"/>
  <c r="AF134" i="1" s="1"/>
  <c r="AH134" i="1" s="1"/>
  <c r="Z234" i="1"/>
  <c r="AF234" i="1" s="1"/>
  <c r="AH234" i="1" s="1"/>
  <c r="Z143" i="1"/>
  <c r="AF143" i="1" s="1"/>
  <c r="AH143" i="1" s="1"/>
  <c r="Z140" i="1"/>
  <c r="AF140" i="1" s="1"/>
  <c r="AH140" i="1" s="1"/>
  <c r="AF183" i="1"/>
  <c r="AH183" i="1" s="1"/>
  <c r="Z211" i="1"/>
  <c r="AF211" i="1" s="1"/>
  <c r="AH211" i="1" s="1"/>
  <c r="Z186" i="1"/>
  <c r="AF186" i="1" s="1"/>
  <c r="AH186" i="1" s="1"/>
  <c r="Z209" i="1"/>
  <c r="AF209" i="1" s="1"/>
  <c r="AH209" i="1" s="1"/>
  <c r="Z272" i="1"/>
  <c r="AF272" i="1" s="1"/>
  <c r="AH272" i="1" s="1"/>
  <c r="Z17" i="1"/>
  <c r="AF17" i="1" s="1"/>
  <c r="AH17" i="1" s="1"/>
  <c r="Z51" i="1"/>
  <c r="AF51" i="1" s="1"/>
  <c r="AH51" i="1" s="1"/>
  <c r="AF118" i="1"/>
  <c r="AH118" i="1" s="1"/>
  <c r="Z137" i="1"/>
  <c r="AF137" i="1" s="1"/>
  <c r="AH137" i="1" s="1"/>
  <c r="Z101" i="1"/>
  <c r="AF101" i="1" s="1"/>
  <c r="AH101" i="1" s="1"/>
  <c r="Z273" i="1"/>
  <c r="AF273" i="1" s="1"/>
  <c r="AH273" i="1" s="1"/>
  <c r="Z62" i="1"/>
  <c r="AF62" i="1" s="1"/>
  <c r="AH62" i="1" s="1"/>
  <c r="Z213" i="1"/>
  <c r="AF213" i="1" s="1"/>
  <c r="AH213" i="1" s="1"/>
  <c r="Z232" i="1"/>
  <c r="AF232" i="1" s="1"/>
  <c r="AH232" i="1" s="1"/>
  <c r="AF287" i="1"/>
  <c r="AH287" i="1" s="1"/>
  <c r="Z268" i="1"/>
  <c r="AF268" i="1" s="1"/>
  <c r="AH268" i="1" s="1"/>
  <c r="AF116" i="1"/>
  <c r="AH116" i="1" s="1"/>
  <c r="Z135" i="1"/>
  <c r="AF135" i="1" s="1"/>
  <c r="AH135" i="1" s="1"/>
  <c r="AF74" i="1"/>
  <c r="AH74" i="1" s="1"/>
  <c r="Z91" i="1"/>
  <c r="AF91" i="1" s="1"/>
  <c r="AH91" i="1" s="1"/>
  <c r="Z141" i="1"/>
  <c r="AF141" i="1" s="1"/>
  <c r="AH141" i="1" s="1"/>
  <c r="Z99" i="1"/>
  <c r="AF99" i="1" s="1"/>
  <c r="AH99" i="1" s="1"/>
  <c r="Z48" i="1"/>
  <c r="AF48" i="1" s="1"/>
  <c r="AH48" i="1" s="1"/>
  <c r="Z138" i="1"/>
  <c r="AF138" i="1" s="1"/>
  <c r="AH138" i="1" s="1"/>
  <c r="Z250" i="1"/>
  <c r="AF250" i="1" s="1"/>
  <c r="AH250" i="1" s="1"/>
  <c r="Z85" i="1"/>
  <c r="AF85" i="1" s="1"/>
  <c r="AH85" i="1" s="1"/>
  <c r="Z199" i="1"/>
  <c r="AF199" i="1" s="1"/>
  <c r="AH199" i="1" s="1"/>
  <c r="Z82" i="1"/>
  <c r="AF82" i="1" s="1"/>
  <c r="AH82" i="1" s="1"/>
  <c r="Z38" i="1"/>
  <c r="AF38" i="1" s="1"/>
  <c r="AH38" i="1" s="1"/>
  <c r="Z280" i="1"/>
  <c r="AF280" i="1" s="1"/>
  <c r="AH280" i="1" s="1"/>
  <c r="Z214" i="1"/>
  <c r="AF214" i="1" s="1"/>
  <c r="AH214" i="1" s="1"/>
  <c r="Z224" i="1"/>
  <c r="AF224" i="1" s="1"/>
  <c r="AH224" i="1" s="1"/>
  <c r="Z259" i="1"/>
  <c r="AF259" i="1" s="1"/>
  <c r="AH259" i="1" s="1"/>
  <c r="Z158" i="1"/>
  <c r="AF158" i="1" s="1"/>
  <c r="AH158" i="1" s="1"/>
  <c r="Z246" i="1"/>
  <c r="AF246" i="1" s="1"/>
  <c r="AH246" i="1" s="1"/>
  <c r="Z177" i="1"/>
  <c r="AF177" i="1" s="1"/>
  <c r="AH177" i="1" s="1"/>
  <c r="Z67" i="1"/>
  <c r="AF67" i="1" s="1"/>
  <c r="AH67" i="1" s="1"/>
  <c r="Z37" i="1"/>
  <c r="AF37" i="1" s="1"/>
  <c r="AH37" i="1" s="1"/>
  <c r="Z148" i="1"/>
  <c r="AF148" i="1" s="1"/>
  <c r="AH148" i="1" s="1"/>
  <c r="Z18" i="1"/>
  <c r="AF18" i="1" s="1"/>
  <c r="AH18" i="1" s="1"/>
  <c r="AF15" i="1"/>
  <c r="AH15" i="1" s="1"/>
  <c r="AF29" i="1"/>
  <c r="AH29" i="1" s="1"/>
  <c r="AF275" i="1"/>
  <c r="AH275" i="1" s="1"/>
  <c r="AF238" i="1"/>
  <c r="AH238" i="1" s="1"/>
  <c r="AF45" i="1"/>
  <c r="AH45" i="1" s="1"/>
  <c r="AF53" i="1"/>
  <c r="AH53" i="1" s="1"/>
  <c r="AF150" i="1"/>
  <c r="AH150" i="1" s="1"/>
  <c r="AF72" i="1"/>
  <c r="AH72" i="1" s="1"/>
  <c r="AF125" i="1"/>
  <c r="AH125" i="1" s="1"/>
  <c r="AF223" i="1"/>
  <c r="AH223" i="1" s="1"/>
  <c r="AF33" i="1"/>
  <c r="AH33" i="1" s="1"/>
  <c r="AF77" i="1"/>
  <c r="AH77" i="1" s="1"/>
  <c r="AF19" i="1"/>
  <c r="AH19" i="1" s="1"/>
  <c r="AF291" i="1"/>
  <c r="AH291" i="1" s="1"/>
  <c r="AF94" i="1"/>
  <c r="AH94" i="1" s="1"/>
  <c r="AF103" i="1"/>
  <c r="AH103" i="1" s="1"/>
  <c r="AF162" i="1"/>
  <c r="AH162" i="1" s="1"/>
  <c r="AF255" i="1"/>
  <c r="AH255" i="1" s="1"/>
  <c r="AF163" i="1"/>
  <c r="AH163" i="1" s="1"/>
  <c r="AF180" i="1"/>
  <c r="AH180" i="1" s="1"/>
  <c r="AF79" i="1"/>
  <c r="AH79" i="1" s="1"/>
  <c r="AF257" i="1"/>
  <c r="AH257" i="1" s="1"/>
  <c r="AF58" i="1"/>
  <c r="AH58" i="1" s="1"/>
  <c r="AF218" i="1"/>
  <c r="AH218" i="1" s="1"/>
  <c r="AF121" i="1"/>
  <c r="AH121" i="1" s="1"/>
  <c r="AF200" i="1"/>
  <c r="AH200" i="1" s="1"/>
  <c r="AF225" i="1"/>
  <c r="AH225" i="1" s="1"/>
  <c r="AF124" i="1"/>
  <c r="AH124" i="1" s="1"/>
  <c r="AF102" i="1"/>
  <c r="AH102" i="1" s="1"/>
  <c r="AF120" i="1"/>
  <c r="AH120" i="1" s="1"/>
  <c r="AF169" i="1"/>
  <c r="AH169" i="1" s="1"/>
  <c r="AF127" i="1"/>
  <c r="AH127" i="1" s="1"/>
  <c r="AF160" i="1"/>
  <c r="AH160" i="1" s="1"/>
  <c r="AF202" i="1"/>
  <c r="AH202" i="1" s="1"/>
  <c r="AF70" i="1"/>
  <c r="AH70" i="1" s="1"/>
  <c r="AF176" i="1"/>
  <c r="AH176" i="1" s="1"/>
  <c r="AF57" i="1"/>
  <c r="AH57" i="1" s="1"/>
  <c r="AF30" i="1"/>
  <c r="AH30" i="1" s="1"/>
  <c r="AF283" i="1"/>
  <c r="AH283" i="1" s="1"/>
  <c r="AF47" i="1"/>
  <c r="AH47" i="1" s="1"/>
  <c r="AF274" i="1"/>
  <c r="AH274" i="1" s="1"/>
  <c r="AF128" i="1"/>
  <c r="AH128" i="1" s="1"/>
  <c r="AF237" i="1"/>
  <c r="AH237" i="1" s="1"/>
  <c r="AF108" i="1"/>
  <c r="AH108" i="1" s="1"/>
  <c r="AF219" i="1"/>
  <c r="AH219" i="1" s="1"/>
  <c r="AF251" i="1"/>
  <c r="AH251" i="1" s="1"/>
  <c r="AF217" i="1"/>
  <c r="AH217" i="1" s="1"/>
  <c r="AF215" i="1"/>
  <c r="AH215" i="1" s="1"/>
  <c r="AF54" i="1"/>
  <c r="AH54" i="1" s="1"/>
  <c r="AF278" i="1"/>
  <c r="AH278" i="1" s="1"/>
  <c r="AF105" i="1"/>
  <c r="AH105" i="1" s="1"/>
  <c r="AF35" i="1"/>
  <c r="AH35" i="1" s="1"/>
  <c r="AF78" i="1"/>
  <c r="AH78" i="1" s="1"/>
  <c r="AF88" i="1"/>
  <c r="AH88" i="1" s="1"/>
  <c r="AF21" i="1"/>
  <c r="AH21" i="1" s="1"/>
  <c r="AF156" i="1"/>
  <c r="AH156" i="1" s="1"/>
  <c r="AF285" i="1"/>
  <c r="AH285" i="1" s="1"/>
  <c r="AF26" i="1"/>
  <c r="AH26" i="1" s="1"/>
  <c r="AF122" i="1"/>
  <c r="AH122" i="1" s="1"/>
  <c r="AF55" i="1"/>
  <c r="AH55" i="1" s="1"/>
  <c r="AF265" i="1"/>
  <c r="AH265" i="1" s="1"/>
  <c r="AF152" i="1"/>
  <c r="AH152" i="1" s="1"/>
  <c r="AF286" i="1"/>
  <c r="AH286" i="1" s="1"/>
  <c r="AF192" i="1"/>
  <c r="AH192" i="1" s="1"/>
  <c r="AF80" i="1"/>
  <c r="AH80" i="1" s="1"/>
  <c r="AF49" i="1"/>
  <c r="AH49" i="1" s="1"/>
  <c r="AF254" i="1"/>
  <c r="AH254" i="1" s="1"/>
  <c r="AF171" i="1"/>
  <c r="AH171" i="1" s="1"/>
  <c r="AF93" i="1"/>
  <c r="AH93" i="1" s="1"/>
  <c r="AF221" i="1"/>
  <c r="AH221" i="1" s="1"/>
  <c r="AF284" i="1"/>
  <c r="AH284" i="1" s="1"/>
  <c r="AF39" i="1"/>
  <c r="AH39" i="1" s="1"/>
  <c r="AF149" i="1"/>
  <c r="AH149" i="1" s="1"/>
  <c r="AF197" i="1"/>
  <c r="AH197" i="1" s="1"/>
  <c r="AF282" i="1"/>
  <c r="AH282" i="1" s="1"/>
  <c r="AF89" i="1"/>
  <c r="AH89" i="1" s="1"/>
  <c r="AF172" i="1"/>
  <c r="AH172" i="1" s="1"/>
  <c r="AF260" i="1"/>
  <c r="AH260" i="1" s="1"/>
  <c r="AF147" i="1"/>
  <c r="AH147" i="1" s="1"/>
  <c r="AF123" i="1"/>
  <c r="AH123" i="1" s="1"/>
  <c r="AF95" i="1"/>
  <c r="AH95" i="1" s="1"/>
  <c r="AF239" i="1"/>
  <c r="AH239" i="1" s="1"/>
  <c r="AF196" i="1"/>
  <c r="AH196" i="1" s="1"/>
  <c r="AF164" i="1"/>
  <c r="AH164" i="1" s="1"/>
  <c r="AF201" i="1"/>
  <c r="AH201" i="1" s="1"/>
  <c r="AF60" i="1"/>
  <c r="AH60" i="1" s="1"/>
  <c r="AF41" i="1"/>
  <c r="AH41" i="1" s="1"/>
  <c r="AF92" i="1"/>
  <c r="AH92" i="1" s="1"/>
  <c r="AF44" i="1"/>
  <c r="AH44" i="1" s="1"/>
  <c r="AF25" i="1"/>
  <c r="AH25" i="1" s="1"/>
  <c r="AF59" i="1"/>
  <c r="AH59" i="1" s="1"/>
  <c r="AF28" i="1"/>
  <c r="AH28" i="1" s="1"/>
  <c r="AF86" i="1"/>
  <c r="AH86" i="1" s="1"/>
  <c r="AF216" i="1"/>
  <c r="AH216" i="1" s="1"/>
  <c r="AF179" i="1"/>
  <c r="AH179" i="1" s="1"/>
  <c r="AF226" i="1"/>
  <c r="AH226" i="1" s="1"/>
  <c r="AF166" i="1"/>
  <c r="AH166" i="1" s="1"/>
  <c r="AF188" i="1"/>
  <c r="AH188" i="1" s="1"/>
  <c r="AF256" i="1"/>
  <c r="AH256" i="1" s="1"/>
  <c r="AF190" i="1"/>
  <c r="AH190" i="1" s="1"/>
  <c r="AF46" i="1"/>
  <c r="AH46" i="1" s="1"/>
  <c r="AF71" i="1"/>
  <c r="AH71" i="1" s="1"/>
  <c r="AF191" i="1"/>
  <c r="AH191" i="1" s="1"/>
  <c r="AF42" i="1"/>
  <c r="AH42" i="1" s="1"/>
  <c r="AF252" i="1"/>
  <c r="AH252" i="1" s="1"/>
  <c r="AF126" i="1"/>
  <c r="AH126" i="1" s="1"/>
  <c r="AF8" i="1"/>
  <c r="AH8" i="1" s="1"/>
  <c r="AF64" i="1"/>
  <c r="AH64" i="1" s="1"/>
  <c r="AF100" i="1"/>
  <c r="AH100" i="1" s="1"/>
  <c r="AF277" i="1"/>
  <c r="AH277" i="1" s="1"/>
  <c r="AF185" i="1"/>
  <c r="AH185" i="1" s="1"/>
  <c r="AF32" i="1"/>
  <c r="AH32" i="1" s="1"/>
  <c r="AF253" i="1"/>
  <c r="AH253" i="1" s="1"/>
  <c r="AF20" i="1"/>
  <c r="AH20" i="1" s="1"/>
  <c r="AF142" i="1"/>
  <c r="AH142" i="1" s="1"/>
  <c r="AF27" i="1"/>
  <c r="AH27" i="1" s="1"/>
  <c r="AF153" i="1"/>
  <c r="AH153" i="1" s="1"/>
  <c r="AF10" i="1"/>
  <c r="AH10" i="1" s="1"/>
  <c r="AF12" i="1"/>
  <c r="AH12" i="1" s="1"/>
  <c r="AF189" i="1"/>
  <c r="AH189" i="1" s="1"/>
  <c r="AF155" i="1"/>
  <c r="AH155" i="1" s="1"/>
  <c r="AF63" i="1"/>
  <c r="AH63" i="1" s="1"/>
  <c r="AF184" i="1"/>
  <c r="AH184" i="1" s="1"/>
  <c r="AF227" i="1"/>
  <c r="AH227" i="1" s="1"/>
  <c r="AF75" i="1"/>
  <c r="AH75" i="1" s="1"/>
  <c r="AF242" i="1"/>
  <c r="AH242" i="1" s="1"/>
  <c r="AF245" i="1"/>
  <c r="AH245" i="1" s="1"/>
  <c r="AF115" i="1"/>
  <c r="AH115" i="1" s="1"/>
  <c r="AF104" i="1"/>
  <c r="AH104" i="1" s="1"/>
  <c r="AF205" i="1"/>
  <c r="AH205" i="1" s="1"/>
  <c r="AF258" i="1"/>
  <c r="AH258" i="1" s="1"/>
  <c r="AF281" i="1"/>
  <c r="AH281" i="1" s="1"/>
  <c r="AF106" i="1"/>
  <c r="AH106" i="1" s="1"/>
  <c r="AF66" i="1"/>
  <c r="AH66" i="1" s="1"/>
  <c r="AF207" i="1"/>
  <c r="AH207" i="1" s="1"/>
  <c r="AF161" i="1"/>
  <c r="AH161" i="1" s="1"/>
  <c r="AF113" i="1"/>
  <c r="AH113" i="1" s="1"/>
  <c r="AF181" i="1"/>
  <c r="AH181" i="1" s="1"/>
  <c r="AF109" i="1"/>
  <c r="AH109" i="1" s="1"/>
  <c r="R26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7" i="1"/>
  <c r="R7" i="1" s="1"/>
  <c r="AI7" i="1" s="1"/>
  <c r="Z6" i="1" l="1"/>
  <c r="F6" i="1"/>
  <c r="Y6" i="1" l="1"/>
  <c r="AF6" i="1" l="1"/>
  <c r="AJ6" i="1" l="1"/>
  <c r="Q6" i="1"/>
  <c r="O6" i="1"/>
  <c r="N6" i="1"/>
  <c r="M6" i="1"/>
  <c r="L6" i="1"/>
  <c r="J6" i="1"/>
  <c r="I6" i="1"/>
  <c r="G6" i="1"/>
  <c r="E6" i="1"/>
  <c r="AK8" i="1" l="1"/>
  <c r="AK16" i="1"/>
  <c r="AK24" i="1"/>
  <c r="AK32" i="1"/>
  <c r="AK40" i="1"/>
  <c r="AK48" i="1"/>
  <c r="AK56" i="1"/>
  <c r="AK64" i="1"/>
  <c r="AK72" i="1"/>
  <c r="AK80" i="1"/>
  <c r="AK88" i="1"/>
  <c r="AK96" i="1"/>
  <c r="AK104" i="1"/>
  <c r="AK112" i="1"/>
  <c r="AK120" i="1"/>
  <c r="AK128" i="1"/>
  <c r="AK136" i="1"/>
  <c r="AK144" i="1"/>
  <c r="AK152" i="1"/>
  <c r="AK160" i="1"/>
  <c r="AK168" i="1"/>
  <c r="AK176" i="1"/>
  <c r="AK184" i="1"/>
  <c r="AK192" i="1"/>
  <c r="AK200" i="1"/>
  <c r="AK208" i="1"/>
  <c r="AK216" i="1"/>
  <c r="AK224" i="1"/>
  <c r="AK232" i="1"/>
  <c r="AK240" i="1"/>
  <c r="AK248" i="1"/>
  <c r="AK256" i="1"/>
  <c r="AK264" i="1"/>
  <c r="AK272" i="1"/>
  <c r="AK280" i="1"/>
  <c r="AK288" i="1"/>
  <c r="AK54" i="1"/>
  <c r="AK78" i="1"/>
  <c r="AK134" i="1"/>
  <c r="AK174" i="1"/>
  <c r="AK230" i="1"/>
  <c r="AK278" i="1"/>
  <c r="AK9" i="1"/>
  <c r="AK17" i="1"/>
  <c r="AK25" i="1"/>
  <c r="AK33" i="1"/>
  <c r="AK41" i="1"/>
  <c r="AK49" i="1"/>
  <c r="AK57" i="1"/>
  <c r="AK65" i="1"/>
  <c r="AK73" i="1"/>
  <c r="AK81" i="1"/>
  <c r="AK89" i="1"/>
  <c r="AK97" i="1"/>
  <c r="AK105" i="1"/>
  <c r="AK113" i="1"/>
  <c r="AK121" i="1"/>
  <c r="AK129" i="1"/>
  <c r="AK137" i="1"/>
  <c r="AK145" i="1"/>
  <c r="AK153" i="1"/>
  <c r="AK161" i="1"/>
  <c r="AK169" i="1"/>
  <c r="AK177" i="1"/>
  <c r="AK185" i="1"/>
  <c r="AK193" i="1"/>
  <c r="AK201" i="1"/>
  <c r="AK209" i="1"/>
  <c r="AK217" i="1"/>
  <c r="AK225" i="1"/>
  <c r="AK233" i="1"/>
  <c r="AK241" i="1"/>
  <c r="AK249" i="1"/>
  <c r="AK257" i="1"/>
  <c r="AK265" i="1"/>
  <c r="AK273" i="1"/>
  <c r="AK281" i="1"/>
  <c r="AK289" i="1"/>
  <c r="AK22" i="1"/>
  <c r="AK86" i="1"/>
  <c r="AK150" i="1"/>
  <c r="AK206" i="1"/>
  <c r="AK262" i="1"/>
  <c r="AK10" i="1"/>
  <c r="AK18" i="1"/>
  <c r="AK26" i="1"/>
  <c r="AK34" i="1"/>
  <c r="AK42" i="1"/>
  <c r="AK50" i="1"/>
  <c r="AK58" i="1"/>
  <c r="AK66" i="1"/>
  <c r="AK74" i="1"/>
  <c r="AK82" i="1"/>
  <c r="AK90" i="1"/>
  <c r="AK98" i="1"/>
  <c r="AK106" i="1"/>
  <c r="AK114" i="1"/>
  <c r="AK122" i="1"/>
  <c r="AK130" i="1"/>
  <c r="AK138" i="1"/>
  <c r="AK146" i="1"/>
  <c r="AK154" i="1"/>
  <c r="AK162" i="1"/>
  <c r="AK170" i="1"/>
  <c r="AK178" i="1"/>
  <c r="AK186" i="1"/>
  <c r="AK194" i="1"/>
  <c r="AK202" i="1"/>
  <c r="AK210" i="1"/>
  <c r="AK218" i="1"/>
  <c r="AK226" i="1"/>
  <c r="AK234" i="1"/>
  <c r="AK242" i="1"/>
  <c r="AK250" i="1"/>
  <c r="AK258" i="1"/>
  <c r="AK266" i="1"/>
  <c r="AK274" i="1"/>
  <c r="AK282" i="1"/>
  <c r="AK290" i="1"/>
  <c r="AK14" i="1"/>
  <c r="AK126" i="1"/>
  <c r="AK198" i="1"/>
  <c r="AK254" i="1"/>
  <c r="AK11" i="1"/>
  <c r="AK19" i="1"/>
  <c r="AK27" i="1"/>
  <c r="AK35" i="1"/>
  <c r="AK43" i="1"/>
  <c r="AK51" i="1"/>
  <c r="AK59" i="1"/>
  <c r="AK67" i="1"/>
  <c r="AK75" i="1"/>
  <c r="AK83" i="1"/>
  <c r="AK91" i="1"/>
  <c r="AK99" i="1"/>
  <c r="AK107" i="1"/>
  <c r="AK115" i="1"/>
  <c r="AK123" i="1"/>
  <c r="AK131" i="1"/>
  <c r="AK139" i="1"/>
  <c r="AK147" i="1"/>
  <c r="AK155" i="1"/>
  <c r="AK163" i="1"/>
  <c r="AK171" i="1"/>
  <c r="AK179" i="1"/>
  <c r="AK187" i="1"/>
  <c r="AK195" i="1"/>
  <c r="AK203" i="1"/>
  <c r="AK211" i="1"/>
  <c r="AK219" i="1"/>
  <c r="AK227" i="1"/>
  <c r="AK235" i="1"/>
  <c r="AK243" i="1"/>
  <c r="AK251" i="1"/>
  <c r="AK259" i="1"/>
  <c r="AK267" i="1"/>
  <c r="AK275" i="1"/>
  <c r="AK283" i="1"/>
  <c r="AK291" i="1"/>
  <c r="AK38" i="1"/>
  <c r="AK94" i="1"/>
  <c r="AK142" i="1"/>
  <c r="AK190" i="1"/>
  <c r="AK238" i="1"/>
  <c r="AK12" i="1"/>
  <c r="AK20" i="1"/>
  <c r="AK28" i="1"/>
  <c r="AK36" i="1"/>
  <c r="AK44" i="1"/>
  <c r="AK52" i="1"/>
  <c r="AK60" i="1"/>
  <c r="AK68" i="1"/>
  <c r="AK76" i="1"/>
  <c r="AK84" i="1"/>
  <c r="AK92" i="1"/>
  <c r="AK100" i="1"/>
  <c r="AK108" i="1"/>
  <c r="AK116" i="1"/>
  <c r="AK124" i="1"/>
  <c r="AK132" i="1"/>
  <c r="AK140" i="1"/>
  <c r="AK148" i="1"/>
  <c r="AK156" i="1"/>
  <c r="AK164" i="1"/>
  <c r="AK172" i="1"/>
  <c r="AK180" i="1"/>
  <c r="AK188" i="1"/>
  <c r="AK196" i="1"/>
  <c r="AK204" i="1"/>
  <c r="AK212" i="1"/>
  <c r="AK220" i="1"/>
  <c r="AK228" i="1"/>
  <c r="AK236" i="1"/>
  <c r="AK244" i="1"/>
  <c r="AK252" i="1"/>
  <c r="AK260" i="1"/>
  <c r="AK268" i="1"/>
  <c r="AK276" i="1"/>
  <c r="AK284" i="1"/>
  <c r="AK292" i="1"/>
  <c r="AK30" i="1"/>
  <c r="AK102" i="1"/>
  <c r="AK158" i="1"/>
  <c r="AK214" i="1"/>
  <c r="AK270" i="1"/>
  <c r="AK13" i="1"/>
  <c r="AK21" i="1"/>
  <c r="AK29" i="1"/>
  <c r="AK37" i="1"/>
  <c r="AK45" i="1"/>
  <c r="AK53" i="1"/>
  <c r="AK61" i="1"/>
  <c r="AK69" i="1"/>
  <c r="AK77" i="1"/>
  <c r="AK85" i="1"/>
  <c r="AK93" i="1"/>
  <c r="AK101" i="1"/>
  <c r="AK109" i="1"/>
  <c r="AK117" i="1"/>
  <c r="AK125" i="1"/>
  <c r="AK133" i="1"/>
  <c r="AK141" i="1"/>
  <c r="AK149" i="1"/>
  <c r="AK157" i="1"/>
  <c r="AK165" i="1"/>
  <c r="AK173" i="1"/>
  <c r="AK181" i="1"/>
  <c r="AK189" i="1"/>
  <c r="AK197" i="1"/>
  <c r="AK205" i="1"/>
  <c r="AK213" i="1"/>
  <c r="AK221" i="1"/>
  <c r="AK229" i="1"/>
  <c r="AK237" i="1"/>
  <c r="AK245" i="1"/>
  <c r="AK253" i="1"/>
  <c r="AK261" i="1"/>
  <c r="AK269" i="1"/>
  <c r="AK277" i="1"/>
  <c r="AK285" i="1"/>
  <c r="AK62" i="1"/>
  <c r="AK118" i="1"/>
  <c r="AK182" i="1"/>
  <c r="AK246" i="1"/>
  <c r="AK15" i="1"/>
  <c r="AK23" i="1"/>
  <c r="AK31" i="1"/>
  <c r="AK39" i="1"/>
  <c r="AK47" i="1"/>
  <c r="AK55" i="1"/>
  <c r="AK63" i="1"/>
  <c r="AK71" i="1"/>
  <c r="AK79" i="1"/>
  <c r="AK87" i="1"/>
  <c r="AK95" i="1"/>
  <c r="AK103" i="1"/>
  <c r="AK111" i="1"/>
  <c r="AK119" i="1"/>
  <c r="AK127" i="1"/>
  <c r="AK135" i="1"/>
  <c r="AK143" i="1"/>
  <c r="AK151" i="1"/>
  <c r="AK159" i="1"/>
  <c r="AK167" i="1"/>
  <c r="AK175" i="1"/>
  <c r="AK183" i="1"/>
  <c r="AK191" i="1"/>
  <c r="AK199" i="1"/>
  <c r="AK207" i="1"/>
  <c r="AK215" i="1"/>
  <c r="AK223" i="1"/>
  <c r="AK231" i="1"/>
  <c r="AK239" i="1"/>
  <c r="AK247" i="1"/>
  <c r="AK255" i="1"/>
  <c r="AK263" i="1"/>
  <c r="AK271" i="1"/>
  <c r="AK279" i="1"/>
  <c r="AK287" i="1"/>
  <c r="AK46" i="1"/>
  <c r="AK70" i="1"/>
  <c r="AK110" i="1"/>
  <c r="AK166" i="1"/>
  <c r="AK222" i="1"/>
  <c r="AK286" i="1"/>
  <c r="R210" i="1"/>
  <c r="R31" i="1"/>
  <c r="R122" i="1"/>
  <c r="R191" i="1"/>
  <c r="R104" i="1"/>
  <c r="R127" i="1"/>
  <c r="R259" i="1"/>
  <c r="R145" i="1"/>
  <c r="R15" i="1"/>
  <c r="R181" i="1"/>
  <c r="R71" i="1"/>
  <c r="R61" i="1"/>
  <c r="R237" i="1"/>
  <c r="R233" i="1"/>
  <c r="R36" i="1"/>
  <c r="R53" i="1"/>
  <c r="R114" i="1"/>
  <c r="R201" i="1"/>
  <c r="R45" i="1"/>
  <c r="R177" i="1"/>
  <c r="R43" i="1"/>
  <c r="R208" i="1"/>
  <c r="R125" i="1"/>
  <c r="R10" i="1"/>
  <c r="R118" i="1"/>
  <c r="R194" i="1"/>
  <c r="R59" i="1"/>
  <c r="R63" i="1"/>
  <c r="R270" i="1"/>
  <c r="R260" i="1"/>
  <c r="R137" i="1"/>
  <c r="R244" i="1"/>
  <c r="R205" i="1"/>
  <c r="R112" i="1"/>
  <c r="R84" i="1"/>
  <c r="R195" i="1"/>
  <c r="R111" i="1"/>
  <c r="R75" i="1"/>
  <c r="R79" i="1"/>
  <c r="R264" i="1"/>
  <c r="R227" i="1"/>
  <c r="R151" i="1"/>
  <c r="R150" i="1"/>
  <c r="R152" i="1"/>
  <c r="R119" i="1"/>
  <c r="R129" i="1"/>
  <c r="R247" i="1"/>
  <c r="R16" i="1"/>
  <c r="R243" i="1"/>
  <c r="R261" i="1"/>
  <c r="R46" i="1"/>
  <c r="R153" i="1"/>
  <c r="R48" i="1"/>
  <c r="R248" i="1"/>
  <c r="R91" i="1"/>
  <c r="R90" i="1"/>
  <c r="R263" i="1"/>
  <c r="R190" i="1"/>
  <c r="R273" i="1"/>
  <c r="R9" i="1"/>
  <c r="R58" i="1"/>
  <c r="R249" i="1"/>
  <c r="R60" i="1"/>
  <c r="R64" i="1"/>
  <c r="R258" i="1"/>
  <c r="R19" i="1"/>
  <c r="R278" i="1"/>
  <c r="R17" i="1"/>
  <c r="R97" i="1"/>
  <c r="R33" i="1"/>
  <c r="R262" i="1"/>
  <c r="R187" i="1"/>
  <c r="R167" i="1"/>
  <c r="R246" i="1"/>
  <c r="R142" i="1"/>
  <c r="R34" i="1"/>
  <c r="R286" i="1"/>
  <c r="R89" i="1"/>
  <c r="R196" i="1"/>
  <c r="R166" i="1"/>
  <c r="R252" i="1"/>
  <c r="R26" i="1"/>
  <c r="R139" i="1"/>
  <c r="R57" i="1"/>
  <c r="H6" i="1"/>
  <c r="K6" i="1"/>
  <c r="AK6" i="1" l="1"/>
  <c r="AI26" i="1"/>
  <c r="AL26" i="1" s="1"/>
  <c r="AI89" i="1"/>
  <c r="AL89" i="1" s="1"/>
  <c r="AI246" i="1"/>
  <c r="AL246" i="1" s="1"/>
  <c r="AI33" i="1"/>
  <c r="AL33" i="1" s="1"/>
  <c r="AI19" i="1"/>
  <c r="AL19" i="1" s="1"/>
  <c r="AI249" i="1"/>
  <c r="AL249" i="1" s="1"/>
  <c r="AI190" i="1"/>
  <c r="AL190" i="1" s="1"/>
  <c r="AI248" i="1"/>
  <c r="AL248" i="1" s="1"/>
  <c r="AI261" i="1"/>
  <c r="AL261" i="1" s="1"/>
  <c r="AI129" i="1"/>
  <c r="AL129" i="1" s="1"/>
  <c r="AI151" i="1"/>
  <c r="AL151" i="1" s="1"/>
  <c r="AI75" i="1"/>
  <c r="AL75" i="1" s="1"/>
  <c r="AI112" i="1"/>
  <c r="AL112" i="1" s="1"/>
  <c r="AI260" i="1"/>
  <c r="AL260" i="1" s="1"/>
  <c r="AI194" i="1"/>
  <c r="AL194" i="1" s="1"/>
  <c r="AI208" i="1"/>
  <c r="AL208" i="1" s="1"/>
  <c r="AI201" i="1"/>
  <c r="AL201" i="1" s="1"/>
  <c r="AI233" i="1"/>
  <c r="AL233" i="1" s="1"/>
  <c r="AI181" i="1"/>
  <c r="AL181" i="1" s="1"/>
  <c r="AI127" i="1"/>
  <c r="AL127" i="1" s="1"/>
  <c r="AI57" i="1"/>
  <c r="AL57" i="1" s="1"/>
  <c r="AI166" i="1"/>
  <c r="AL166" i="1" s="1"/>
  <c r="AI34" i="1"/>
  <c r="AL34" i="1" s="1"/>
  <c r="AI187" i="1"/>
  <c r="AL187" i="1" s="1"/>
  <c r="AI17" i="1"/>
  <c r="AL17" i="1" s="1"/>
  <c r="AI64" i="1"/>
  <c r="AL64" i="1" s="1"/>
  <c r="AI9" i="1"/>
  <c r="AL9" i="1" s="1"/>
  <c r="AI90" i="1"/>
  <c r="AL90" i="1" s="1"/>
  <c r="AI153" i="1"/>
  <c r="AL153" i="1" s="1"/>
  <c r="AI16" i="1"/>
  <c r="AL16" i="1" s="1"/>
  <c r="AI152" i="1"/>
  <c r="AL152" i="1" s="1"/>
  <c r="AI264" i="1"/>
  <c r="AL264" i="1" s="1"/>
  <c r="AI195" i="1"/>
  <c r="AL195" i="1" s="1"/>
  <c r="AI244" i="1"/>
  <c r="AL244" i="1" s="1"/>
  <c r="AI63" i="1"/>
  <c r="AL63" i="1" s="1"/>
  <c r="AI10" i="1"/>
  <c r="AL10" i="1" s="1"/>
  <c r="AI177" i="1"/>
  <c r="AL177" i="1" s="1"/>
  <c r="AI53" i="1"/>
  <c r="AL53" i="1" s="1"/>
  <c r="AI61" i="1"/>
  <c r="AL61" i="1" s="1"/>
  <c r="AI145" i="1"/>
  <c r="AL145" i="1" s="1"/>
  <c r="AI191" i="1"/>
  <c r="AL191" i="1" s="1"/>
  <c r="AI31" i="1"/>
  <c r="AL31" i="1" s="1"/>
  <c r="AI139" i="1"/>
  <c r="AL139" i="1" s="1"/>
  <c r="AI196" i="1"/>
  <c r="AL196" i="1" s="1"/>
  <c r="AI142" i="1"/>
  <c r="AL142" i="1" s="1"/>
  <c r="AI262" i="1"/>
  <c r="AL262" i="1" s="1"/>
  <c r="AI278" i="1"/>
  <c r="AL278" i="1" s="1"/>
  <c r="AI60" i="1"/>
  <c r="AL60" i="1" s="1"/>
  <c r="AI273" i="1"/>
  <c r="AL273" i="1" s="1"/>
  <c r="AI91" i="1"/>
  <c r="AL91" i="1" s="1"/>
  <c r="AI46" i="1"/>
  <c r="AL46" i="1" s="1"/>
  <c r="AI247" i="1"/>
  <c r="AL247" i="1" s="1"/>
  <c r="AI150" i="1"/>
  <c r="AL150" i="1" s="1"/>
  <c r="AI79" i="1"/>
  <c r="AL79" i="1" s="1"/>
  <c r="AI84" i="1"/>
  <c r="AL84" i="1" s="1"/>
  <c r="AI137" i="1"/>
  <c r="AL137" i="1" s="1"/>
  <c r="AI59" i="1"/>
  <c r="AL59" i="1" s="1"/>
  <c r="AI125" i="1"/>
  <c r="AL125" i="1" s="1"/>
  <c r="AI45" i="1"/>
  <c r="AL45" i="1" s="1"/>
  <c r="AI36" i="1"/>
  <c r="AL36" i="1" s="1"/>
  <c r="AI71" i="1"/>
  <c r="AL71" i="1" s="1"/>
  <c r="AI259" i="1"/>
  <c r="AL259" i="1" s="1"/>
  <c r="AI122" i="1"/>
  <c r="AL122" i="1" s="1"/>
  <c r="AI252" i="1"/>
  <c r="AL252" i="1" s="1"/>
  <c r="AI286" i="1"/>
  <c r="AL286" i="1" s="1"/>
  <c r="AI167" i="1"/>
  <c r="AL167" i="1" s="1"/>
  <c r="AI97" i="1"/>
  <c r="AL97" i="1" s="1"/>
  <c r="AI258" i="1"/>
  <c r="AL258" i="1" s="1"/>
  <c r="AI58" i="1"/>
  <c r="AL58" i="1" s="1"/>
  <c r="AI263" i="1"/>
  <c r="AL263" i="1" s="1"/>
  <c r="AI48" i="1"/>
  <c r="AL48" i="1" s="1"/>
  <c r="AI243" i="1"/>
  <c r="AL243" i="1" s="1"/>
  <c r="AI119" i="1"/>
  <c r="AL119" i="1" s="1"/>
  <c r="AI227" i="1"/>
  <c r="AL227" i="1" s="1"/>
  <c r="AI111" i="1"/>
  <c r="AL111" i="1" s="1"/>
  <c r="AI205" i="1"/>
  <c r="AL205" i="1" s="1"/>
  <c r="AI270" i="1"/>
  <c r="AL270" i="1" s="1"/>
  <c r="AI118" i="1"/>
  <c r="AL118" i="1" s="1"/>
  <c r="AI43" i="1"/>
  <c r="AL43" i="1" s="1"/>
  <c r="AI114" i="1"/>
  <c r="AL114" i="1" s="1"/>
  <c r="AI237" i="1"/>
  <c r="AL237" i="1" s="1"/>
  <c r="AI15" i="1"/>
  <c r="AL15" i="1" s="1"/>
  <c r="AI104" i="1"/>
  <c r="AL104" i="1" s="1"/>
  <c r="AI210" i="1"/>
  <c r="AL210" i="1" s="1"/>
  <c r="R77" i="1"/>
  <c r="R50" i="1"/>
  <c r="R100" i="1"/>
  <c r="R184" i="1"/>
  <c r="R268" i="1"/>
  <c r="R134" i="1"/>
  <c r="R220" i="1"/>
  <c r="R70" i="1"/>
  <c r="R174" i="1"/>
  <c r="R25" i="1"/>
  <c r="R87" i="1"/>
  <c r="R141" i="1"/>
  <c r="R12" i="1"/>
  <c r="R219" i="1"/>
  <c r="R42" i="1"/>
  <c r="R96" i="1"/>
  <c r="R186" i="1"/>
  <c r="R55" i="1"/>
  <c r="R275" i="1"/>
  <c r="R30" i="1"/>
  <c r="R211" i="1"/>
  <c r="R68" i="1"/>
  <c r="R14" i="1"/>
  <c r="R8" i="1"/>
  <c r="R202" i="1"/>
  <c r="R35" i="1"/>
  <c r="R38" i="1"/>
  <c r="R238" i="1"/>
  <c r="R86" i="1"/>
  <c r="R218" i="1"/>
  <c r="R169" i="1"/>
  <c r="R232" i="1"/>
  <c r="R109" i="1"/>
  <c r="R136" i="1"/>
  <c r="R198" i="1"/>
  <c r="R44" i="1"/>
  <c r="R274" i="1"/>
  <c r="R11" i="1"/>
  <c r="R117" i="1"/>
  <c r="R277" i="1"/>
  <c r="R98" i="1"/>
  <c r="R160" i="1"/>
  <c r="R179" i="1"/>
  <c r="R173" i="1"/>
  <c r="R192" i="1"/>
  <c r="R66" i="1"/>
  <c r="R110" i="1"/>
  <c r="R175" i="1"/>
  <c r="R209" i="1"/>
  <c r="R164" i="1"/>
  <c r="R215" i="1"/>
  <c r="R23" i="1"/>
  <c r="R155" i="1"/>
  <c r="R239" i="1"/>
  <c r="R24" i="1"/>
  <c r="R265" i="1"/>
  <c r="R171" i="1"/>
  <c r="R207" i="1"/>
  <c r="R156" i="1"/>
  <c r="R115" i="1"/>
  <c r="R102" i="1"/>
  <c r="R291" i="1"/>
  <c r="R235" i="1"/>
  <c r="R143" i="1"/>
  <c r="R168" i="1"/>
  <c r="R257" i="1"/>
  <c r="R41" i="1"/>
  <c r="R224" i="1"/>
  <c r="R176" i="1"/>
  <c r="R149" i="1"/>
  <c r="R178" i="1"/>
  <c r="R180" i="1"/>
  <c r="R130" i="1"/>
  <c r="R40" i="1"/>
  <c r="R241" i="1"/>
  <c r="R225" i="1"/>
  <c r="R113" i="1"/>
  <c r="R230" i="1"/>
  <c r="R69" i="1"/>
  <c r="R80" i="1"/>
  <c r="R105" i="1"/>
  <c r="R279" i="1"/>
  <c r="R170" i="1"/>
  <c r="R213" i="1"/>
  <c r="R116" i="1"/>
  <c r="R245" i="1"/>
  <c r="R204" i="1"/>
  <c r="R182" i="1"/>
  <c r="R56" i="1"/>
  <c r="R165" i="1"/>
  <c r="R20" i="1"/>
  <c r="R162" i="1"/>
  <c r="R272" i="1"/>
  <c r="R27" i="1"/>
  <c r="R161" i="1"/>
  <c r="R289" i="1"/>
  <c r="R52" i="1"/>
  <c r="R226" i="1"/>
  <c r="R95" i="1"/>
  <c r="R37" i="1"/>
  <c r="R146" i="1"/>
  <c r="R108" i="1"/>
  <c r="R126" i="1"/>
  <c r="R163" i="1"/>
  <c r="R254" i="1"/>
  <c r="R138" i="1"/>
  <c r="R223" i="1"/>
  <c r="R157" i="1"/>
  <c r="R67" i="1"/>
  <c r="R197" i="1"/>
  <c r="R28" i="1"/>
  <c r="R132" i="1"/>
  <c r="R159" i="1"/>
  <c r="R217" i="1"/>
  <c r="R203" i="1"/>
  <c r="R82" i="1"/>
  <c r="R124" i="1"/>
  <c r="R13" i="1"/>
  <c r="R290" i="1"/>
  <c r="R140" i="1"/>
  <c r="R216" i="1"/>
  <c r="R269" i="1"/>
  <c r="R93" i="1"/>
  <c r="R234" i="1"/>
  <c r="R107" i="1"/>
  <c r="R123" i="1"/>
  <c r="R154" i="1"/>
  <c r="R193" i="1"/>
  <c r="R51" i="1"/>
  <c r="R54" i="1"/>
  <c r="R21" i="1"/>
  <c r="R147" i="1"/>
  <c r="R72" i="1"/>
  <c r="R62" i="1"/>
  <c r="R231" i="1"/>
  <c r="R281" i="1"/>
  <c r="R276" i="1"/>
  <c r="R189" i="1"/>
  <c r="R88" i="1"/>
  <c r="R120" i="1"/>
  <c r="R29" i="1"/>
  <c r="R288" i="1"/>
  <c r="R106" i="1"/>
  <c r="R47" i="1"/>
  <c r="R271" i="1"/>
  <c r="R101" i="1"/>
  <c r="R255" i="1"/>
  <c r="R212" i="1"/>
  <c r="R128" i="1"/>
  <c r="R103" i="1"/>
  <c r="R214" i="1"/>
  <c r="R76" i="1"/>
  <c r="R99" i="1"/>
  <c r="R287" i="1"/>
  <c r="R78" i="1"/>
  <c r="R222" i="1"/>
  <c r="R94" i="1"/>
  <c r="R251" i="1"/>
  <c r="R253" i="1"/>
  <c r="R256" i="1"/>
  <c r="R285" i="1"/>
  <c r="R282" i="1"/>
  <c r="R266" i="1"/>
  <c r="R228" i="1"/>
  <c r="R200" i="1"/>
  <c r="R49" i="1"/>
  <c r="R22" i="1"/>
  <c r="R242" i="1"/>
  <c r="R185" i="1"/>
  <c r="R199" i="1"/>
  <c r="R284" i="1"/>
  <c r="R158" i="1"/>
  <c r="R236" i="1"/>
  <c r="R92" i="1"/>
  <c r="R240" i="1"/>
  <c r="R172" i="1"/>
  <c r="R74" i="1"/>
  <c r="R39" i="1"/>
  <c r="R135" i="1"/>
  <c r="R148" i="1"/>
  <c r="R18" i="1"/>
  <c r="R133" i="1"/>
  <c r="R292" i="1"/>
  <c r="R65" i="1"/>
  <c r="R81" i="1"/>
  <c r="R283" i="1"/>
  <c r="R131" i="1"/>
  <c r="R250" i="1"/>
  <c r="R121" i="1"/>
  <c r="R188" i="1"/>
  <c r="R221" i="1"/>
  <c r="R229" i="1"/>
  <c r="R32" i="1"/>
  <c r="R85" i="1"/>
  <c r="R206" i="1"/>
  <c r="R183" i="1"/>
  <c r="R83" i="1"/>
  <c r="R144" i="1"/>
  <c r="R280" i="1"/>
  <c r="R73" i="1"/>
  <c r="AL7" i="1"/>
  <c r="P6" i="1"/>
  <c r="AI70" i="1" l="1"/>
  <c r="AL70" i="1" s="1"/>
  <c r="AI83" i="1"/>
  <c r="AL83" i="1" s="1"/>
  <c r="AI32" i="1"/>
  <c r="AL32" i="1" s="1"/>
  <c r="AI121" i="1"/>
  <c r="AL121" i="1" s="1"/>
  <c r="AI81" i="1"/>
  <c r="AL81" i="1" s="1"/>
  <c r="AI18" i="1"/>
  <c r="AL18" i="1" s="1"/>
  <c r="AI74" i="1"/>
  <c r="AL74" i="1" s="1"/>
  <c r="AI236" i="1"/>
  <c r="AL236" i="1" s="1"/>
  <c r="AI185" i="1"/>
  <c r="AL185" i="1" s="1"/>
  <c r="AI200" i="1"/>
  <c r="AL200" i="1" s="1"/>
  <c r="AI285" i="1"/>
  <c r="AL285" i="1" s="1"/>
  <c r="AI94" i="1"/>
  <c r="AL94" i="1" s="1"/>
  <c r="AI99" i="1"/>
  <c r="AL99" i="1" s="1"/>
  <c r="AI128" i="1"/>
  <c r="AL128" i="1" s="1"/>
  <c r="AI271" i="1"/>
  <c r="AL271" i="1" s="1"/>
  <c r="AI29" i="1"/>
  <c r="AL29" i="1" s="1"/>
  <c r="AI276" i="1"/>
  <c r="AL276" i="1" s="1"/>
  <c r="AI72" i="1"/>
  <c r="AL72" i="1" s="1"/>
  <c r="AI51" i="1"/>
  <c r="AL51" i="1" s="1"/>
  <c r="AI107" i="1"/>
  <c r="AL107" i="1" s="1"/>
  <c r="AI216" i="1"/>
  <c r="AL216" i="1" s="1"/>
  <c r="AI124" i="1"/>
  <c r="AL124" i="1" s="1"/>
  <c r="AI159" i="1"/>
  <c r="AL159" i="1" s="1"/>
  <c r="AI67" i="1"/>
  <c r="AL67" i="1" s="1"/>
  <c r="AI254" i="1"/>
  <c r="AL254" i="1" s="1"/>
  <c r="AI146" i="1"/>
  <c r="AL146" i="1" s="1"/>
  <c r="AI52" i="1"/>
  <c r="AL52" i="1" s="1"/>
  <c r="AI272" i="1"/>
  <c r="AL272" i="1" s="1"/>
  <c r="AI56" i="1"/>
  <c r="AL56" i="1" s="1"/>
  <c r="AI116" i="1"/>
  <c r="AL116" i="1" s="1"/>
  <c r="AI105" i="1"/>
  <c r="AL105" i="1" s="1"/>
  <c r="AI113" i="1"/>
  <c r="AL113" i="1" s="1"/>
  <c r="AI130" i="1"/>
  <c r="AL130" i="1" s="1"/>
  <c r="AI176" i="1"/>
  <c r="AL176" i="1" s="1"/>
  <c r="AI168" i="1"/>
  <c r="AL168" i="1" s="1"/>
  <c r="AI102" i="1"/>
  <c r="AL102" i="1" s="1"/>
  <c r="AI171" i="1"/>
  <c r="AL171" i="1" s="1"/>
  <c r="AI155" i="1"/>
  <c r="AL155" i="1" s="1"/>
  <c r="AI209" i="1"/>
  <c r="AL209" i="1" s="1"/>
  <c r="AI192" i="1"/>
  <c r="AL192" i="1" s="1"/>
  <c r="AI98" i="1"/>
  <c r="AL98" i="1" s="1"/>
  <c r="AI274" i="1"/>
  <c r="AL274" i="1" s="1"/>
  <c r="AI280" i="1"/>
  <c r="AL280" i="1" s="1"/>
  <c r="AI206" i="1"/>
  <c r="AL206" i="1" s="1"/>
  <c r="AI221" i="1"/>
  <c r="AL221" i="1" s="1"/>
  <c r="AI131" i="1"/>
  <c r="AL131" i="1" s="1"/>
  <c r="AI292" i="1"/>
  <c r="AL292" i="1" s="1"/>
  <c r="AI135" i="1"/>
  <c r="AL135" i="1" s="1"/>
  <c r="AI240" i="1"/>
  <c r="AL240" i="1" s="1"/>
  <c r="AI284" i="1"/>
  <c r="AL284" i="1" s="1"/>
  <c r="AI22" i="1"/>
  <c r="AL22" i="1" s="1"/>
  <c r="AI266" i="1"/>
  <c r="AL266" i="1" s="1"/>
  <c r="AI253" i="1"/>
  <c r="AL253" i="1" s="1"/>
  <c r="AI78" i="1"/>
  <c r="AL78" i="1" s="1"/>
  <c r="AI214" i="1"/>
  <c r="AL214" i="1" s="1"/>
  <c r="AI255" i="1"/>
  <c r="AL255" i="1" s="1"/>
  <c r="AI106" i="1"/>
  <c r="AL106" i="1" s="1"/>
  <c r="AI88" i="1"/>
  <c r="AL88" i="1" s="1"/>
  <c r="AI231" i="1"/>
  <c r="AL231" i="1" s="1"/>
  <c r="AI21" i="1"/>
  <c r="AL21" i="1" s="1"/>
  <c r="AI154" i="1"/>
  <c r="AL154" i="1" s="1"/>
  <c r="AI93" i="1"/>
  <c r="AL93" i="1" s="1"/>
  <c r="AI290" i="1"/>
  <c r="AL290" i="1" s="1"/>
  <c r="AI203" i="1"/>
  <c r="AL203" i="1" s="1"/>
  <c r="AI28" i="1"/>
  <c r="AL28" i="1" s="1"/>
  <c r="AI223" i="1"/>
  <c r="AL223" i="1" s="1"/>
  <c r="AI126" i="1"/>
  <c r="AL126" i="1" s="1"/>
  <c r="AI95" i="1"/>
  <c r="AL95" i="1" s="1"/>
  <c r="AI161" i="1"/>
  <c r="AL161" i="1" s="1"/>
  <c r="AI20" i="1"/>
  <c r="AL20" i="1" s="1"/>
  <c r="AI204" i="1"/>
  <c r="AL204" i="1" s="1"/>
  <c r="AI170" i="1"/>
  <c r="AL170" i="1" s="1"/>
  <c r="AI69" i="1"/>
  <c r="AL69" i="1" s="1"/>
  <c r="AI241" i="1"/>
  <c r="AL241" i="1" s="1"/>
  <c r="AI178" i="1"/>
  <c r="AL178" i="1" s="1"/>
  <c r="AI41" i="1"/>
  <c r="AL41" i="1" s="1"/>
  <c r="AI235" i="1"/>
  <c r="AL235" i="1" s="1"/>
  <c r="AI156" i="1"/>
  <c r="AL156" i="1" s="1"/>
  <c r="AI24" i="1"/>
  <c r="AL24" i="1" s="1"/>
  <c r="AI215" i="1"/>
  <c r="AL215" i="1" s="1"/>
  <c r="AI110" i="1"/>
  <c r="AL110" i="1" s="1"/>
  <c r="AI179" i="1"/>
  <c r="AL179" i="1" s="1"/>
  <c r="AI117" i="1"/>
  <c r="AL117" i="1" s="1"/>
  <c r="AI198" i="1"/>
  <c r="AL198" i="1" s="1"/>
  <c r="AI169" i="1"/>
  <c r="AL169" i="1" s="1"/>
  <c r="AI38" i="1"/>
  <c r="AL38" i="1" s="1"/>
  <c r="AI14" i="1"/>
  <c r="AL14" i="1" s="1"/>
  <c r="AI275" i="1"/>
  <c r="AL275" i="1" s="1"/>
  <c r="AI42" i="1"/>
  <c r="AL42" i="1" s="1"/>
  <c r="AI87" i="1"/>
  <c r="AL87" i="1" s="1"/>
  <c r="AI220" i="1"/>
  <c r="AL220" i="1" s="1"/>
  <c r="AI184" i="1"/>
  <c r="AL184" i="1" s="1"/>
  <c r="AI73" i="1"/>
  <c r="AL73" i="1" s="1"/>
  <c r="AI229" i="1"/>
  <c r="AL229" i="1" s="1"/>
  <c r="AI65" i="1"/>
  <c r="AL65" i="1" s="1"/>
  <c r="AI172" i="1"/>
  <c r="AL172" i="1" s="1"/>
  <c r="AI242" i="1"/>
  <c r="AL242" i="1" s="1"/>
  <c r="AI256" i="1"/>
  <c r="AL256" i="1" s="1"/>
  <c r="AI76" i="1"/>
  <c r="AL76" i="1" s="1"/>
  <c r="AI47" i="1"/>
  <c r="AL47" i="1" s="1"/>
  <c r="AI281" i="1"/>
  <c r="AL281" i="1" s="1"/>
  <c r="AI140" i="1"/>
  <c r="AL140" i="1" s="1"/>
  <c r="AI85" i="1"/>
  <c r="AL85" i="1" s="1"/>
  <c r="AI283" i="1"/>
  <c r="AL283" i="1" s="1"/>
  <c r="AI39" i="1"/>
  <c r="AL39" i="1" s="1"/>
  <c r="AI199" i="1"/>
  <c r="AL199" i="1" s="1"/>
  <c r="AI49" i="1"/>
  <c r="AL49" i="1" s="1"/>
  <c r="AI282" i="1"/>
  <c r="AL282" i="1" s="1"/>
  <c r="AI251" i="1"/>
  <c r="AL251" i="1" s="1"/>
  <c r="AI287" i="1"/>
  <c r="AL287" i="1" s="1"/>
  <c r="AI103" i="1"/>
  <c r="AL103" i="1" s="1"/>
  <c r="AI101" i="1"/>
  <c r="AL101" i="1" s="1"/>
  <c r="AI288" i="1"/>
  <c r="AL288" i="1" s="1"/>
  <c r="AI189" i="1"/>
  <c r="AL189" i="1" s="1"/>
  <c r="AI62" i="1"/>
  <c r="AL62" i="1" s="1"/>
  <c r="AI54" i="1"/>
  <c r="AL54" i="1" s="1"/>
  <c r="AI123" i="1"/>
  <c r="AL123" i="1" s="1"/>
  <c r="AI269" i="1"/>
  <c r="AL269" i="1" s="1"/>
  <c r="AI13" i="1"/>
  <c r="AL13" i="1" s="1"/>
  <c r="AI217" i="1"/>
  <c r="AL217" i="1" s="1"/>
  <c r="AI197" i="1"/>
  <c r="AL197" i="1" s="1"/>
  <c r="AI138" i="1"/>
  <c r="AL138" i="1" s="1"/>
  <c r="AI108" i="1"/>
  <c r="AL108" i="1" s="1"/>
  <c r="AI226" i="1"/>
  <c r="AL226" i="1" s="1"/>
  <c r="AI27" i="1"/>
  <c r="AL27" i="1" s="1"/>
  <c r="AI165" i="1"/>
  <c r="AL165" i="1" s="1"/>
  <c r="AI245" i="1"/>
  <c r="AL245" i="1" s="1"/>
  <c r="AI279" i="1"/>
  <c r="AL279" i="1" s="1"/>
  <c r="AI230" i="1"/>
  <c r="AL230" i="1" s="1"/>
  <c r="AI40" i="1"/>
  <c r="AL40" i="1" s="1"/>
  <c r="AI149" i="1"/>
  <c r="AL149" i="1" s="1"/>
  <c r="AI257" i="1"/>
  <c r="AL257" i="1" s="1"/>
  <c r="AI291" i="1"/>
  <c r="AL291" i="1" s="1"/>
  <c r="AI207" i="1"/>
  <c r="AL207" i="1" s="1"/>
  <c r="AI239" i="1"/>
  <c r="AL239" i="1" s="1"/>
  <c r="AI164" i="1"/>
  <c r="AL164" i="1" s="1"/>
  <c r="AI66" i="1"/>
  <c r="AL66" i="1" s="1"/>
  <c r="AI160" i="1"/>
  <c r="AL160" i="1" s="1"/>
  <c r="AI11" i="1"/>
  <c r="AL11" i="1" s="1"/>
  <c r="AI136" i="1"/>
  <c r="AL136" i="1" s="1"/>
  <c r="AI218" i="1"/>
  <c r="AL218" i="1" s="1"/>
  <c r="AI35" i="1"/>
  <c r="AL35" i="1" s="1"/>
  <c r="AI68" i="1"/>
  <c r="AL68" i="1" s="1"/>
  <c r="AI55" i="1"/>
  <c r="AL55" i="1" s="1"/>
  <c r="AI219" i="1"/>
  <c r="AL219" i="1" s="1"/>
  <c r="AI25" i="1"/>
  <c r="AL25" i="1" s="1"/>
  <c r="AI267" i="1"/>
  <c r="AL267" i="1" s="1"/>
  <c r="AI100" i="1"/>
  <c r="AL100" i="1" s="1"/>
  <c r="AH6" i="1"/>
  <c r="AI144" i="1"/>
  <c r="AL144" i="1" s="1"/>
  <c r="AI188" i="1"/>
  <c r="AL188" i="1" s="1"/>
  <c r="AI133" i="1"/>
  <c r="AL133" i="1" s="1"/>
  <c r="AI92" i="1"/>
  <c r="AL92" i="1" s="1"/>
  <c r="AI109" i="1"/>
  <c r="AL109" i="1" s="1"/>
  <c r="AI86" i="1"/>
  <c r="AL86" i="1" s="1"/>
  <c r="AI202" i="1"/>
  <c r="AL202" i="1" s="1"/>
  <c r="AI211" i="1"/>
  <c r="AL211" i="1" s="1"/>
  <c r="AI186" i="1"/>
  <c r="AL186" i="1" s="1"/>
  <c r="AI12" i="1"/>
  <c r="AL12" i="1" s="1"/>
  <c r="AI174" i="1"/>
  <c r="AL174" i="1" s="1"/>
  <c r="AI134" i="1"/>
  <c r="AL134" i="1" s="1"/>
  <c r="AI50" i="1"/>
  <c r="AL50" i="1" s="1"/>
  <c r="R6" i="1"/>
  <c r="AI183" i="1"/>
  <c r="AL183" i="1" s="1"/>
  <c r="AI250" i="1"/>
  <c r="AL250" i="1" s="1"/>
  <c r="AI148" i="1"/>
  <c r="AL148" i="1" s="1"/>
  <c r="AI158" i="1"/>
  <c r="AL158" i="1" s="1"/>
  <c r="AI228" i="1"/>
  <c r="AL228" i="1" s="1"/>
  <c r="AI222" i="1"/>
  <c r="AL222" i="1" s="1"/>
  <c r="AI212" i="1"/>
  <c r="AL212" i="1" s="1"/>
  <c r="AI120" i="1"/>
  <c r="AL120" i="1" s="1"/>
  <c r="AI147" i="1"/>
  <c r="AL147" i="1" s="1"/>
  <c r="AI193" i="1"/>
  <c r="AL193" i="1" s="1"/>
  <c r="AI234" i="1"/>
  <c r="AL234" i="1" s="1"/>
  <c r="AI82" i="1"/>
  <c r="AL82" i="1" s="1"/>
  <c r="AI132" i="1"/>
  <c r="AL132" i="1" s="1"/>
  <c r="AI157" i="1"/>
  <c r="AL157" i="1" s="1"/>
  <c r="AI163" i="1"/>
  <c r="AL163" i="1" s="1"/>
  <c r="AI37" i="1"/>
  <c r="AL37" i="1" s="1"/>
  <c r="AI289" i="1"/>
  <c r="AL289" i="1" s="1"/>
  <c r="AI162" i="1"/>
  <c r="AL162" i="1" s="1"/>
  <c r="AI182" i="1"/>
  <c r="AL182" i="1" s="1"/>
  <c r="AI213" i="1"/>
  <c r="AL213" i="1" s="1"/>
  <c r="AI80" i="1"/>
  <c r="AL80" i="1" s="1"/>
  <c r="AI225" i="1"/>
  <c r="AL225" i="1" s="1"/>
  <c r="AI180" i="1"/>
  <c r="AL180" i="1" s="1"/>
  <c r="AI224" i="1"/>
  <c r="AL224" i="1" s="1"/>
  <c r="AI143" i="1"/>
  <c r="AL143" i="1" s="1"/>
  <c r="AI115" i="1"/>
  <c r="AL115" i="1" s="1"/>
  <c r="AI265" i="1"/>
  <c r="AL265" i="1" s="1"/>
  <c r="AI23" i="1"/>
  <c r="AL23" i="1" s="1"/>
  <c r="AI175" i="1"/>
  <c r="AL175" i="1" s="1"/>
  <c r="AI173" i="1"/>
  <c r="AL173" i="1" s="1"/>
  <c r="AI277" i="1"/>
  <c r="AL277" i="1" s="1"/>
  <c r="AI44" i="1"/>
  <c r="AL44" i="1" s="1"/>
  <c r="AI232" i="1"/>
  <c r="AL232" i="1" s="1"/>
  <c r="AI238" i="1"/>
  <c r="AL238" i="1" s="1"/>
  <c r="AI8" i="1"/>
  <c r="AL8" i="1" s="1"/>
  <c r="AI30" i="1"/>
  <c r="AL30" i="1" s="1"/>
  <c r="AI96" i="1"/>
  <c r="AL96" i="1" s="1"/>
  <c r="AI141" i="1"/>
  <c r="AL141" i="1" s="1"/>
  <c r="AI268" i="1"/>
  <c r="AL268" i="1" s="1"/>
  <c r="AI77" i="1"/>
  <c r="AL77" i="1" s="1"/>
  <c r="AL6" i="1" l="1"/>
  <c r="AI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Barnes</author>
  </authors>
  <commentList>
    <comment ref="M5" authorId="0" shapeId="0" xr:uid="{11F0305C-554B-4C10-8408-4223220F03B7}">
      <text>
        <r>
          <rPr>
            <b/>
            <sz val="9"/>
            <color indexed="81"/>
            <rFont val="Tahoma"/>
            <family val="2"/>
          </rPr>
          <t>Gabrielle Hull:</t>
        </r>
        <r>
          <rPr>
            <sz val="9"/>
            <color indexed="81"/>
            <rFont val="Tahoma"/>
            <family val="2"/>
          </rPr>
          <t xml:space="preserve">
Includes High Density At-Risk.</t>
        </r>
      </text>
    </comment>
    <comment ref="AC5" authorId="0" shapeId="0" xr:uid="{507667D0-1BFA-4D82-A644-DB43E9E1C710}">
      <text>
        <r>
          <rPr>
            <b/>
            <sz val="9"/>
            <color indexed="81"/>
            <rFont val="Tahoma"/>
            <family val="2"/>
          </rPr>
          <t>Gabrielle Hull:</t>
        </r>
        <r>
          <rPr>
            <sz val="9"/>
            <color indexed="81"/>
            <rFont val="Tahoma"/>
            <family val="2"/>
          </rPr>
          <t xml:space="preserve">
Includes High Density At-Risk.</t>
        </r>
      </text>
    </comment>
  </commentList>
</comments>
</file>

<file path=xl/sharedStrings.xml><?xml version="1.0" encoding="utf-8"?>
<sst xmlns="http://schemas.openxmlformats.org/spreadsheetml/2006/main" count="1052" uniqueCount="516">
  <si>
    <t>Col 1</t>
  </si>
  <si>
    <t>Col 2</t>
  </si>
  <si>
    <t>Col 3</t>
  </si>
  <si>
    <t>Col 4</t>
  </si>
  <si>
    <t>Col 5</t>
  </si>
  <si>
    <t>Col 6</t>
  </si>
  <si>
    <t>Col 7</t>
  </si>
  <si>
    <t>Col 8</t>
  </si>
  <si>
    <t>Computed Gen Fund</t>
  </si>
  <si>
    <t>Est. Adj.</t>
  </si>
  <si>
    <t>KAMS</t>
  </si>
  <si>
    <t>Est. Adj. Enrollment</t>
  </si>
  <si>
    <t>Low/High Enrl</t>
  </si>
  <si>
    <t>Transport</t>
  </si>
  <si>
    <t>Transportation</t>
  </si>
  <si>
    <t>Bilingual</t>
  </si>
  <si>
    <t>At-Risk</t>
  </si>
  <si>
    <t>Vocational</t>
  </si>
  <si>
    <t>Special Levies</t>
  </si>
  <si>
    <t>Total WTD FTE</t>
  </si>
  <si>
    <t>Virtual</t>
  </si>
  <si>
    <t>Difference</t>
  </si>
  <si>
    <t>Special Ed Aid</t>
  </si>
  <si>
    <t>USD #</t>
  </si>
  <si>
    <t>County</t>
  </si>
  <si>
    <t>District Name</t>
  </si>
  <si>
    <t>Enrollment</t>
  </si>
  <si>
    <t>FTE</t>
  </si>
  <si>
    <t>WTD FTE</t>
  </si>
  <si>
    <t>Aid</t>
  </si>
  <si>
    <t>(Excl Sped)</t>
  </si>
  <si>
    <t>State Aid</t>
  </si>
  <si>
    <t>Increase</t>
  </si>
  <si>
    <t>Total</t>
  </si>
  <si>
    <t>STATE TOTALS</t>
  </si>
  <si>
    <t>Allen</t>
  </si>
  <si>
    <t xml:space="preserve">Marmaton Valley </t>
  </si>
  <si>
    <t xml:space="preserve">Iola </t>
  </si>
  <si>
    <t xml:space="preserve">Humboldt </t>
  </si>
  <si>
    <t>Anderson</t>
  </si>
  <si>
    <t xml:space="preserve">Garnett </t>
  </si>
  <si>
    <t xml:space="preserve">Crest </t>
  </si>
  <si>
    <t>Atchison</t>
  </si>
  <si>
    <t xml:space="preserve">Atchison Co Comm Schools </t>
  </si>
  <si>
    <t xml:space="preserve">Atchison Public Schools </t>
  </si>
  <si>
    <t>Barber</t>
  </si>
  <si>
    <t xml:space="preserve">Barber County North </t>
  </si>
  <si>
    <t xml:space="preserve">South Barber </t>
  </si>
  <si>
    <t>Barton</t>
  </si>
  <si>
    <t xml:space="preserve">Ellinwood Public Schools </t>
  </si>
  <si>
    <t xml:space="preserve">Great Bend </t>
  </si>
  <si>
    <t xml:space="preserve">Hoisington </t>
  </si>
  <si>
    <t>Bourbon</t>
  </si>
  <si>
    <t xml:space="preserve">Fort Scott </t>
  </si>
  <si>
    <t xml:space="preserve">Uniontown </t>
  </si>
  <si>
    <t>Brown</t>
  </si>
  <si>
    <t xml:space="preserve">Hiawatha </t>
  </si>
  <si>
    <t xml:space="preserve">South Brown County </t>
  </si>
  <si>
    <t>Butler</t>
  </si>
  <si>
    <t xml:space="preserve">Bluestem </t>
  </si>
  <si>
    <t xml:space="preserve">Remington-Whitewater </t>
  </si>
  <si>
    <t xml:space="preserve">Circle </t>
  </si>
  <si>
    <t xml:space="preserve">Andover </t>
  </si>
  <si>
    <t xml:space="preserve">Rose Hill Public Schools </t>
  </si>
  <si>
    <t xml:space="preserve">Douglass Public Schools </t>
  </si>
  <si>
    <t xml:space="preserve">Augusta </t>
  </si>
  <si>
    <t xml:space="preserve">El Dorado </t>
  </si>
  <si>
    <t xml:space="preserve">Flinthills </t>
  </si>
  <si>
    <t>Chase</t>
  </si>
  <si>
    <t xml:space="preserve">Chase County </t>
  </si>
  <si>
    <t>Chautauqua</t>
  </si>
  <si>
    <t xml:space="preserve">Cedar Vale </t>
  </si>
  <si>
    <t xml:space="preserve">Chautauqua Co Community </t>
  </si>
  <si>
    <t>Cherokee</t>
  </si>
  <si>
    <t xml:space="preserve">Riverton </t>
  </si>
  <si>
    <t xml:space="preserve">Columbus </t>
  </si>
  <si>
    <t xml:space="preserve">Galena </t>
  </si>
  <si>
    <t xml:space="preserve">Baxter Springs </t>
  </si>
  <si>
    <t>Cheyenne</t>
  </si>
  <si>
    <t xml:space="preserve">Cheylin </t>
  </si>
  <si>
    <t xml:space="preserve">St Francis Comm Sch </t>
  </si>
  <si>
    <t>Clark</t>
  </si>
  <si>
    <t xml:space="preserve">Minneola </t>
  </si>
  <si>
    <t xml:space="preserve">Ashland </t>
  </si>
  <si>
    <t>Clay</t>
  </si>
  <si>
    <t>Cloud</t>
  </si>
  <si>
    <t xml:space="preserve">Concordia </t>
  </si>
  <si>
    <t xml:space="preserve">Southern Cloud </t>
  </si>
  <si>
    <t>Coffey</t>
  </si>
  <si>
    <t xml:space="preserve">Lebo-Waverly </t>
  </si>
  <si>
    <t xml:space="preserve">Burlington </t>
  </si>
  <si>
    <t xml:space="preserve">LeRoy-Gridley </t>
  </si>
  <si>
    <t>Comanche</t>
  </si>
  <si>
    <t xml:space="preserve">Comanche County </t>
  </si>
  <si>
    <t>Cowley</t>
  </si>
  <si>
    <t xml:space="preserve">Central </t>
  </si>
  <si>
    <t xml:space="preserve">Udall </t>
  </si>
  <si>
    <t xml:space="preserve">Winfield </t>
  </si>
  <si>
    <t xml:space="preserve">Arkansas City </t>
  </si>
  <si>
    <t xml:space="preserve">Dexter </t>
  </si>
  <si>
    <t>Crawford</t>
  </si>
  <si>
    <t xml:space="preserve">Northeast </t>
  </si>
  <si>
    <t xml:space="preserve">Cherokee </t>
  </si>
  <si>
    <t xml:space="preserve">Girard </t>
  </si>
  <si>
    <t xml:space="preserve">Frontenac Public Schools </t>
  </si>
  <si>
    <t xml:space="preserve">Pittsburg </t>
  </si>
  <si>
    <t>Decatur</t>
  </si>
  <si>
    <t xml:space="preserve">Oberlin </t>
  </si>
  <si>
    <t>Dickinson</t>
  </si>
  <si>
    <t xml:space="preserve">Solomon </t>
  </si>
  <si>
    <t xml:space="preserve">Abilene </t>
  </si>
  <si>
    <t xml:space="preserve">Chapman </t>
  </si>
  <si>
    <t xml:space="preserve">Rural Vista </t>
  </si>
  <si>
    <t xml:space="preserve">Herington </t>
  </si>
  <si>
    <t>Doniphan</t>
  </si>
  <si>
    <t xml:space="preserve">Doniphan West Schools </t>
  </si>
  <si>
    <t xml:space="preserve">Riverside </t>
  </si>
  <si>
    <t xml:space="preserve">Troy Public Schools </t>
  </si>
  <si>
    <t>Douglas</t>
  </si>
  <si>
    <t xml:space="preserve">Baldwin City </t>
  </si>
  <si>
    <t xml:space="preserve">Eudora </t>
  </si>
  <si>
    <t xml:space="preserve">Lawrence </t>
  </si>
  <si>
    <t>Edwards</t>
  </si>
  <si>
    <t xml:space="preserve">Kinsley-Offerle </t>
  </si>
  <si>
    <t xml:space="preserve">Lewis </t>
  </si>
  <si>
    <t>Elk</t>
  </si>
  <si>
    <t xml:space="preserve">West Elk </t>
  </si>
  <si>
    <t xml:space="preserve">Elk Valley </t>
  </si>
  <si>
    <t>Ellis</t>
  </si>
  <si>
    <t xml:space="preserve">Ellis </t>
  </si>
  <si>
    <t xml:space="preserve">Victoria </t>
  </si>
  <si>
    <t xml:space="preserve">Hays </t>
  </si>
  <si>
    <t>Ellsworth</t>
  </si>
  <si>
    <t xml:space="preserve">Central Plains </t>
  </si>
  <si>
    <t xml:space="preserve">Ellsworth </t>
  </si>
  <si>
    <t>Finney</t>
  </si>
  <si>
    <t xml:space="preserve">Holcomb </t>
  </si>
  <si>
    <t xml:space="preserve">Garden City </t>
  </si>
  <si>
    <t>Ford</t>
  </si>
  <si>
    <t xml:space="preserve">Spearville </t>
  </si>
  <si>
    <t xml:space="preserve">Dodge City </t>
  </si>
  <si>
    <t xml:space="preserve">Bucklin </t>
  </si>
  <si>
    <t>Franklin</t>
  </si>
  <si>
    <t xml:space="preserve">West Franklin </t>
  </si>
  <si>
    <t xml:space="preserve">Central Heights </t>
  </si>
  <si>
    <t xml:space="preserve">Wellsville </t>
  </si>
  <si>
    <t xml:space="preserve">Ottawa </t>
  </si>
  <si>
    <t>Geary</t>
  </si>
  <si>
    <t xml:space="preserve">Geary County Schools </t>
  </si>
  <si>
    <t>Gove</t>
  </si>
  <si>
    <t xml:space="preserve">Grinnell Public Schools </t>
  </si>
  <si>
    <t xml:space="preserve">Wheatland </t>
  </si>
  <si>
    <t xml:space="preserve">Quinter Public Schools </t>
  </si>
  <si>
    <t>Graham</t>
  </si>
  <si>
    <t xml:space="preserve">Graham County </t>
  </si>
  <si>
    <t>Grant</t>
  </si>
  <si>
    <t xml:space="preserve">Ulysses </t>
  </si>
  <si>
    <t>Gray</t>
  </si>
  <si>
    <t>Cimmaron-Ensign</t>
  </si>
  <si>
    <t xml:space="preserve">Montezuma </t>
  </si>
  <si>
    <t xml:space="preserve">Copeland </t>
  </si>
  <si>
    <t xml:space="preserve">Ingalls </t>
  </si>
  <si>
    <t>Greeley</t>
  </si>
  <si>
    <t xml:space="preserve">Greeley County Schools </t>
  </si>
  <si>
    <t>Greenwood</t>
  </si>
  <si>
    <t xml:space="preserve">Madison-Virgil </t>
  </si>
  <si>
    <t xml:space="preserve">Eureka </t>
  </si>
  <si>
    <t xml:space="preserve">Hamilton </t>
  </si>
  <si>
    <t>Hamilton</t>
  </si>
  <si>
    <t xml:space="preserve">Syracuse </t>
  </si>
  <si>
    <t>Harper</t>
  </si>
  <si>
    <t xml:space="preserve">Anthony-Harper </t>
  </si>
  <si>
    <t xml:space="preserve">Attica </t>
  </si>
  <si>
    <t>Harvey</t>
  </si>
  <si>
    <t xml:space="preserve">Burrton </t>
  </si>
  <si>
    <t xml:space="preserve">Newton </t>
  </si>
  <si>
    <t xml:space="preserve">Sedgwick Public Schools </t>
  </si>
  <si>
    <t xml:space="preserve">Halstead </t>
  </si>
  <si>
    <t xml:space="preserve">Hesston </t>
  </si>
  <si>
    <t>Haskell</t>
  </si>
  <si>
    <t xml:space="preserve">Sublette </t>
  </si>
  <si>
    <t xml:space="preserve">Satanta </t>
  </si>
  <si>
    <t>Hodgeman</t>
  </si>
  <si>
    <t xml:space="preserve">Hodgeman County Schools </t>
  </si>
  <si>
    <t>Jackson</t>
  </si>
  <si>
    <t xml:space="preserve">North Jackson </t>
  </si>
  <si>
    <t xml:space="preserve">Holton </t>
  </si>
  <si>
    <t xml:space="preserve">Royal Valley </t>
  </si>
  <si>
    <t>Jefferson</t>
  </si>
  <si>
    <t xml:space="preserve">Valley Falls </t>
  </si>
  <si>
    <t xml:space="preserve">Jefferson County North </t>
  </si>
  <si>
    <t xml:space="preserve">Jefferson West </t>
  </si>
  <si>
    <t xml:space="preserve">Oskaloosa Public Schools </t>
  </si>
  <si>
    <t xml:space="preserve">McLouth </t>
  </si>
  <si>
    <t xml:space="preserve">Perry Public Schools </t>
  </si>
  <si>
    <t>Jewell</t>
  </si>
  <si>
    <t xml:space="preserve">Rock Hills </t>
  </si>
  <si>
    <t>Johnson</t>
  </si>
  <si>
    <t xml:space="preserve">Blue Valley </t>
  </si>
  <si>
    <t xml:space="preserve">Spring Hill </t>
  </si>
  <si>
    <t xml:space="preserve">Gardner Edgerton </t>
  </si>
  <si>
    <t xml:space="preserve">De Soto </t>
  </si>
  <si>
    <t xml:space="preserve">Olathe </t>
  </si>
  <si>
    <t>Shawnee Mission Pub Sch</t>
  </si>
  <si>
    <t>Kearny</t>
  </si>
  <si>
    <t xml:space="preserve">Lakin </t>
  </si>
  <si>
    <t xml:space="preserve">Deerfield </t>
  </si>
  <si>
    <t>Kingman</t>
  </si>
  <si>
    <t xml:space="preserve">Kingman - Norwich </t>
  </si>
  <si>
    <t xml:space="preserve">Cunningham </t>
  </si>
  <si>
    <t>Kiowa</t>
  </si>
  <si>
    <t xml:space="preserve">Kiowa County </t>
  </si>
  <si>
    <t xml:space="preserve">Haviland </t>
  </si>
  <si>
    <t>Labette</t>
  </si>
  <si>
    <t xml:space="preserve">Parsons </t>
  </si>
  <si>
    <t xml:space="preserve">Oswego </t>
  </si>
  <si>
    <t xml:space="preserve">Chetopa-St. Paul </t>
  </si>
  <si>
    <t xml:space="preserve">Labette County </t>
  </si>
  <si>
    <t>Lane</t>
  </si>
  <si>
    <t xml:space="preserve">Healy Public Schools </t>
  </si>
  <si>
    <t xml:space="preserve">Dighton </t>
  </si>
  <si>
    <t>Leavenworth</t>
  </si>
  <si>
    <t xml:space="preserve">Ft Leavenworth </t>
  </si>
  <si>
    <t xml:space="preserve">Easton </t>
  </si>
  <si>
    <t xml:space="preserve">Leavenworth </t>
  </si>
  <si>
    <t xml:space="preserve">Basehor-Linwood </t>
  </si>
  <si>
    <t xml:space="preserve">Tonganoxie </t>
  </si>
  <si>
    <t xml:space="preserve">Lansing </t>
  </si>
  <si>
    <t>Lincoln</t>
  </si>
  <si>
    <t xml:space="preserve">Lincoln </t>
  </si>
  <si>
    <t xml:space="preserve">Sylvan Grove </t>
  </si>
  <si>
    <t>Linn</t>
  </si>
  <si>
    <t xml:space="preserve">Pleasanton </t>
  </si>
  <si>
    <t xml:space="preserve">Jayhawk </t>
  </si>
  <si>
    <t xml:space="preserve">Prairie View </t>
  </si>
  <si>
    <t>Logan</t>
  </si>
  <si>
    <t xml:space="preserve">Oakley </t>
  </si>
  <si>
    <t xml:space="preserve">Triplains </t>
  </si>
  <si>
    <t>Lyon</t>
  </si>
  <si>
    <t xml:space="preserve">North Lyon County </t>
  </si>
  <si>
    <t xml:space="preserve">Southern Lyon County </t>
  </si>
  <si>
    <t xml:space="preserve">Emporia </t>
  </si>
  <si>
    <t>Marion</t>
  </si>
  <si>
    <t xml:space="preserve">Centre </t>
  </si>
  <si>
    <t xml:space="preserve">Peabody-Burns </t>
  </si>
  <si>
    <t xml:space="preserve">Marion-Florence </t>
  </si>
  <si>
    <t xml:space="preserve">Durham-Hillsboro-Lehigh </t>
  </si>
  <si>
    <t xml:space="preserve">Goessel </t>
  </si>
  <si>
    <t>Marshall</t>
  </si>
  <si>
    <t xml:space="preserve">Marysville </t>
  </si>
  <si>
    <t xml:space="preserve">Vermillion </t>
  </si>
  <si>
    <t xml:space="preserve">Valley Heights </t>
  </si>
  <si>
    <t>McPherson</t>
  </si>
  <si>
    <t xml:space="preserve">Smoky Valley </t>
  </si>
  <si>
    <t xml:space="preserve">McPherson </t>
  </si>
  <si>
    <t xml:space="preserve">Canton-Galva </t>
  </si>
  <si>
    <t xml:space="preserve">Moundridge </t>
  </si>
  <si>
    <t xml:space="preserve">Inman </t>
  </si>
  <si>
    <t>Meade</t>
  </si>
  <si>
    <t xml:space="preserve">Fowler </t>
  </si>
  <si>
    <t xml:space="preserve">Meade </t>
  </si>
  <si>
    <t>Miami</t>
  </si>
  <si>
    <t xml:space="preserve">Osawatomie </t>
  </si>
  <si>
    <t xml:space="preserve">Paola </t>
  </si>
  <si>
    <t xml:space="preserve">Louisburg </t>
  </si>
  <si>
    <t>Mitchell</t>
  </si>
  <si>
    <t xml:space="preserve">Waconda </t>
  </si>
  <si>
    <t xml:space="preserve">Beloit </t>
  </si>
  <si>
    <t>Montgomery</t>
  </si>
  <si>
    <t xml:space="preserve">Caney Valley </t>
  </si>
  <si>
    <t xml:space="preserve">Coffeyville </t>
  </si>
  <si>
    <t xml:space="preserve">Independence </t>
  </si>
  <si>
    <t xml:space="preserve">Cherryvale </t>
  </si>
  <si>
    <t>Morris</t>
  </si>
  <si>
    <t xml:space="preserve">Morris County </t>
  </si>
  <si>
    <t>Morton</t>
  </si>
  <si>
    <t xml:space="preserve">Rolla </t>
  </si>
  <si>
    <t xml:space="preserve">Elkhart </t>
  </si>
  <si>
    <t>Nemaha</t>
  </si>
  <si>
    <t xml:space="preserve">Prairie Hills </t>
  </si>
  <si>
    <t xml:space="preserve">Nemaha Central </t>
  </si>
  <si>
    <t>Neosho</t>
  </si>
  <si>
    <t xml:space="preserve">Erie-Galesburg </t>
  </si>
  <si>
    <t xml:space="preserve">Chanute Public Schools </t>
  </si>
  <si>
    <t>Ness</t>
  </si>
  <si>
    <t xml:space="preserve">Western Plains </t>
  </si>
  <si>
    <t xml:space="preserve">Ness City </t>
  </si>
  <si>
    <t>Norton</t>
  </si>
  <si>
    <t xml:space="preserve">Norton Community Schools </t>
  </si>
  <si>
    <t xml:space="preserve">Northern Valley </t>
  </si>
  <si>
    <t>Osage</t>
  </si>
  <si>
    <t xml:space="preserve">Osage City </t>
  </si>
  <si>
    <t xml:space="preserve">Lyndon </t>
  </si>
  <si>
    <t xml:space="preserve">Santa Fe Trail </t>
  </si>
  <si>
    <t xml:space="preserve">Burlingame Public School </t>
  </si>
  <si>
    <t xml:space="preserve">Marais Des Cygnes Valley </t>
  </si>
  <si>
    <t>Osborne</t>
  </si>
  <si>
    <t xml:space="preserve">Osborne County </t>
  </si>
  <si>
    <t>Ottawa</t>
  </si>
  <si>
    <t xml:space="preserve">North Ottawa County </t>
  </si>
  <si>
    <t xml:space="preserve">Twin Valley </t>
  </si>
  <si>
    <t>Pawnee</t>
  </si>
  <si>
    <t xml:space="preserve">Ft Larned </t>
  </si>
  <si>
    <t xml:space="preserve">Pawnee Heights </t>
  </si>
  <si>
    <t>Phillips</t>
  </si>
  <si>
    <t xml:space="preserve">Thunder Ridge Schools </t>
  </si>
  <si>
    <t xml:space="preserve">Phillipsburg </t>
  </si>
  <si>
    <t xml:space="preserve">Logan </t>
  </si>
  <si>
    <t>Pottawatomie</t>
  </si>
  <si>
    <t xml:space="preserve">Wamego </t>
  </si>
  <si>
    <t xml:space="preserve">Kaw Valley </t>
  </si>
  <si>
    <t xml:space="preserve">Onaga-Havensville-Wheaton </t>
  </si>
  <si>
    <t xml:space="preserve">Rock Creek </t>
  </si>
  <si>
    <t>Pratt</t>
  </si>
  <si>
    <t xml:space="preserve">Pratt </t>
  </si>
  <si>
    <t xml:space="preserve">Skyline Schools </t>
  </si>
  <si>
    <t>Rawlins</t>
  </si>
  <si>
    <t xml:space="preserve">Rawlins County </t>
  </si>
  <si>
    <t>Reno</t>
  </si>
  <si>
    <t xml:space="preserve">Hutchinson Public Schools </t>
  </si>
  <si>
    <t xml:space="preserve">Nickerson </t>
  </si>
  <si>
    <t xml:space="preserve">Fairfield </t>
  </si>
  <si>
    <t xml:space="preserve">Pretty Prairie </t>
  </si>
  <si>
    <t xml:space="preserve">Haven Public Schools </t>
  </si>
  <si>
    <t xml:space="preserve">Buhler </t>
  </si>
  <si>
    <t>Republic</t>
  </si>
  <si>
    <t xml:space="preserve">Republic County </t>
  </si>
  <si>
    <t xml:space="preserve">Pike Valley </t>
  </si>
  <si>
    <t>Rice</t>
  </si>
  <si>
    <t xml:space="preserve">Sterling </t>
  </si>
  <si>
    <t xml:space="preserve">Chase-Raymond </t>
  </si>
  <si>
    <t xml:space="preserve">Lyons </t>
  </si>
  <si>
    <t xml:space="preserve">Little River </t>
  </si>
  <si>
    <t>Riley</t>
  </si>
  <si>
    <t xml:space="preserve">Riley County </t>
  </si>
  <si>
    <t xml:space="preserve">Manhattan-Ogden </t>
  </si>
  <si>
    <t>Rooks</t>
  </si>
  <si>
    <t xml:space="preserve">Palco </t>
  </si>
  <si>
    <t xml:space="preserve">Plainville </t>
  </si>
  <si>
    <t xml:space="preserve">Stockton </t>
  </si>
  <si>
    <t>Rush</t>
  </si>
  <si>
    <t xml:space="preserve">LaCrosse </t>
  </si>
  <si>
    <t xml:space="preserve">Otis-Bison </t>
  </si>
  <si>
    <t>Russell</t>
  </si>
  <si>
    <t xml:space="preserve">Paradise </t>
  </si>
  <si>
    <t xml:space="preserve">Russell County </t>
  </si>
  <si>
    <t>Saline</t>
  </si>
  <si>
    <t xml:space="preserve">Salina </t>
  </si>
  <si>
    <t xml:space="preserve">Southeast Of Saline </t>
  </si>
  <si>
    <t xml:space="preserve">Ell-Saline </t>
  </si>
  <si>
    <t>Scott</t>
  </si>
  <si>
    <t xml:space="preserve">Scott County </t>
  </si>
  <si>
    <t>Sedgwick</t>
  </si>
  <si>
    <t xml:space="preserve">Wichita </t>
  </si>
  <si>
    <t xml:space="preserve">Derby </t>
  </si>
  <si>
    <t xml:space="preserve">Haysville </t>
  </si>
  <si>
    <t xml:space="preserve">Valley Center Pub Sch </t>
  </si>
  <si>
    <t xml:space="preserve">Mulvane </t>
  </si>
  <si>
    <t xml:space="preserve">Clearwater </t>
  </si>
  <si>
    <t xml:space="preserve">Goddard </t>
  </si>
  <si>
    <t xml:space="preserve">Maize </t>
  </si>
  <si>
    <t xml:space="preserve">Renwick </t>
  </si>
  <si>
    <t xml:space="preserve">Cheney </t>
  </si>
  <si>
    <t>Seward</t>
  </si>
  <si>
    <t xml:space="preserve">Liberal </t>
  </si>
  <si>
    <t xml:space="preserve">Kismet-Plains </t>
  </si>
  <si>
    <t>Shawnee</t>
  </si>
  <si>
    <t xml:space="preserve">Seaman </t>
  </si>
  <si>
    <t xml:space="preserve">Silver Lake </t>
  </si>
  <si>
    <t xml:space="preserve">Auburn Washburn </t>
  </si>
  <si>
    <t xml:space="preserve">Shawnee Heights </t>
  </si>
  <si>
    <t xml:space="preserve">Topeka Public Schools </t>
  </si>
  <si>
    <t>Sheridan</t>
  </si>
  <si>
    <t xml:space="preserve">Hoxie Community Schools </t>
  </si>
  <si>
    <t>Sherman</t>
  </si>
  <si>
    <t xml:space="preserve">Goodland </t>
  </si>
  <si>
    <t>Smith</t>
  </si>
  <si>
    <t xml:space="preserve">Smith Center </t>
  </si>
  <si>
    <t>Stafford</t>
  </si>
  <si>
    <t xml:space="preserve">Stafford </t>
  </si>
  <si>
    <t xml:space="preserve">St John-Hudson </t>
  </si>
  <si>
    <t xml:space="preserve">Macksville </t>
  </si>
  <si>
    <t>Stanton</t>
  </si>
  <si>
    <t xml:space="preserve">Stanton County </t>
  </si>
  <si>
    <t>Stevens</t>
  </si>
  <si>
    <t xml:space="preserve">Moscow Public Schools </t>
  </si>
  <si>
    <t xml:space="preserve">Hugoton Public Schools </t>
  </si>
  <si>
    <t>Sumner</t>
  </si>
  <si>
    <t xml:space="preserve">Wellington </t>
  </si>
  <si>
    <t xml:space="preserve">Conway Springs </t>
  </si>
  <si>
    <t xml:space="preserve">Belle Plaine </t>
  </si>
  <si>
    <t xml:space="preserve">Oxford </t>
  </si>
  <si>
    <t xml:space="preserve">Argonia Public Schools </t>
  </si>
  <si>
    <t xml:space="preserve">Caldwell </t>
  </si>
  <si>
    <t xml:space="preserve">South Haven </t>
  </si>
  <si>
    <t>Thomas</t>
  </si>
  <si>
    <t xml:space="preserve">Brewster </t>
  </si>
  <si>
    <t xml:space="preserve">Colby Public Schools </t>
  </si>
  <si>
    <t xml:space="preserve">Golden Plains </t>
  </si>
  <si>
    <t>Trego</t>
  </si>
  <si>
    <t xml:space="preserve">Wakeeney </t>
  </si>
  <si>
    <t>Wabaunsee</t>
  </si>
  <si>
    <t xml:space="preserve">Mill Creek Valley </t>
  </si>
  <si>
    <t xml:space="preserve">Mission Valley </t>
  </si>
  <si>
    <t>Wallace</t>
  </si>
  <si>
    <t xml:space="preserve">Wallace County Schools </t>
  </si>
  <si>
    <t xml:space="preserve">Weskan </t>
  </si>
  <si>
    <t>Washington</t>
  </si>
  <si>
    <t xml:space="preserve">Washington Co. Schools </t>
  </si>
  <si>
    <t xml:space="preserve">Barnes </t>
  </si>
  <si>
    <t xml:space="preserve">Clifton-Clyde </t>
  </si>
  <si>
    <t>Wichita</t>
  </si>
  <si>
    <t xml:space="preserve">Leoti </t>
  </si>
  <si>
    <t>Wilson</t>
  </si>
  <si>
    <t xml:space="preserve">Altoona-Midway </t>
  </si>
  <si>
    <t xml:space="preserve">Neodesha </t>
  </si>
  <si>
    <t xml:space="preserve">Fredonia </t>
  </si>
  <si>
    <t>Woodson</t>
  </si>
  <si>
    <t xml:space="preserve">Woodson </t>
  </si>
  <si>
    <t>Wyandotte</t>
  </si>
  <si>
    <t xml:space="preserve">Turner-Kansas City </t>
  </si>
  <si>
    <t xml:space="preserve">Piper-Kansas City </t>
  </si>
  <si>
    <t xml:space="preserve">Bonner Springs </t>
  </si>
  <si>
    <t xml:space="preserve">Kansas City </t>
  </si>
  <si>
    <t>BASE 2020-2021 =</t>
  </si>
  <si>
    <t>BASE 2021-2022 =</t>
  </si>
  <si>
    <t>(Ancillary/COLA)</t>
  </si>
  <si>
    <t>Actual</t>
  </si>
  <si>
    <t>General Fund</t>
  </si>
  <si>
    <t>Col 9</t>
  </si>
  <si>
    <t>At-Risk FTE</t>
  </si>
  <si>
    <t>(incl PK AR &amp; KAMS)</t>
  </si>
  <si>
    <t>BASE 2022-2023 =</t>
  </si>
  <si>
    <t>2021-2022</t>
  </si>
  <si>
    <t>Col 11</t>
  </si>
  <si>
    <t>Net Incr / Decr</t>
  </si>
  <si>
    <t>BASE 2023-2024 =</t>
  </si>
  <si>
    <t>Clay County</t>
  </si>
  <si>
    <t>Pre-K</t>
  </si>
  <si>
    <t>2023-2024 Est.</t>
  </si>
  <si>
    <t>A</t>
  </si>
  <si>
    <t/>
  </si>
  <si>
    <t>Audit</t>
  </si>
  <si>
    <t>9/20/2022 +</t>
  </si>
  <si>
    <t>FTE Enroll</t>
  </si>
  <si>
    <t>(excl PK AR &amp; Virt)</t>
  </si>
  <si>
    <t>9/20/2023 +</t>
  </si>
  <si>
    <t>Adj. Enrollment</t>
  </si>
  <si>
    <t>Higher of 2022-2023</t>
  </si>
  <si>
    <t>or 2023-2024</t>
  </si>
  <si>
    <t>Col 12</t>
  </si>
  <si>
    <t>Col 13</t>
  </si>
  <si>
    <t>Col 14</t>
  </si>
  <si>
    <t>Col 15</t>
  </si>
  <si>
    <t>Col 16</t>
  </si>
  <si>
    <t>Col 17</t>
  </si>
  <si>
    <t>Col 18</t>
  </si>
  <si>
    <t>Col 19</t>
  </si>
  <si>
    <t>Col 20</t>
  </si>
  <si>
    <t>Col 21</t>
  </si>
  <si>
    <t>Col 22</t>
  </si>
  <si>
    <t>(Col 20 + Col 21)</t>
  </si>
  <si>
    <t>Table I - Low &amp; High Enrollment</t>
  </si>
  <si>
    <t>0-99.9</t>
  </si>
  <si>
    <t>100-299.9</t>
  </si>
  <si>
    <t>300-1621.9</t>
  </si>
  <si>
    <t>1622 and higher</t>
  </si>
  <si>
    <t>Low / High</t>
  </si>
  <si>
    <t>Enrl WTD FTE</t>
  </si>
  <si>
    <t>Bilingual Contact Hours</t>
  </si>
  <si>
    <t>Bilingual Contact Hrs WTD FTE</t>
  </si>
  <si>
    <t>Bilingual Headcount</t>
  </si>
  <si>
    <t>Bilingual Headcount WTD FTE</t>
  </si>
  <si>
    <t>Free Meal Headcount</t>
  </si>
  <si>
    <t>PK-12 At-Risk WTD FTE (free meals)</t>
  </si>
  <si>
    <t>Vocational Contact Hours</t>
  </si>
  <si>
    <t>Full-Time Virtual FTE</t>
  </si>
  <si>
    <t>Part-Time Virtual FTE</t>
  </si>
  <si>
    <t>Adult Credits</t>
  </si>
  <si>
    <t>Dropout Credits</t>
  </si>
  <si>
    <t>Est. Bilingual WTD FTE</t>
  </si>
  <si>
    <t>Est. Vocational WTD FTE</t>
  </si>
  <si>
    <t>Est. Virtual State Aid</t>
  </si>
  <si>
    <t>Ancillary Tax Appeal</t>
  </si>
  <si>
    <t>COLA Tax Appeal</t>
  </si>
  <si>
    <t>Est. Special Levies WTD FTE</t>
  </si>
  <si>
    <t>HDAR (max USD or School)</t>
  </si>
  <si>
    <t>Est. AR + HDAR WTD FTE</t>
  </si>
  <si>
    <t>Info Only</t>
  </si>
  <si>
    <r>
      <rPr>
        <b/>
        <sz val="12"/>
        <color theme="1"/>
        <rFont val="Open Sans Light"/>
        <family val="2"/>
      </rPr>
      <t>*</t>
    </r>
    <r>
      <rPr>
        <sz val="10"/>
        <color theme="1"/>
        <rFont val="Open Sans Light"/>
        <family val="2"/>
      </rPr>
      <t>USD HDAR WTD FTE</t>
    </r>
  </si>
  <si>
    <r>
      <rPr>
        <b/>
        <sz val="12"/>
        <color theme="1"/>
        <rFont val="Open Sans Light"/>
        <family val="2"/>
      </rPr>
      <t>*</t>
    </r>
    <r>
      <rPr>
        <sz val="10"/>
        <color theme="1"/>
        <rFont val="Open Sans Light"/>
        <family val="2"/>
      </rPr>
      <t>School HDAR WTD FTE</t>
    </r>
  </si>
  <si>
    <t>2023-2024</t>
  </si>
  <si>
    <t>ESTIMATED</t>
  </si>
  <si>
    <t xml:space="preserve">     *For purposes of projecting High-Density At-Risk, it is recommended to use the Weighted FTE as noted on the Preliminary Legal Max Letter or Audited Legal Max Letter.</t>
  </si>
  <si>
    <t xml:space="preserve">   **For purposes of projecting Transportation Weighted FTE, it is recommended to use the Weighted FTE as noted on the Preliminary Legal Max Letter or Audited Legal Max Letter.</t>
  </si>
  <si>
    <t>At-Risk &amp; HDAR</t>
  </si>
  <si>
    <t>Note:  These calculations are intended for simplifying the process of estimating the Weighted FTE and are not intended to be precisely computed.</t>
  </si>
  <si>
    <t xml:space="preserve">2023-2024 Est. </t>
  </si>
  <si>
    <t>2022-2023</t>
  </si>
  <si>
    <t>2021-2022 or</t>
  </si>
  <si>
    <t xml:space="preserve">2024-2025 Est. </t>
  </si>
  <si>
    <t xml:space="preserve">(higher of </t>
  </si>
  <si>
    <t>9/20/2024 +</t>
  </si>
  <si>
    <t xml:space="preserve">Col 10 </t>
  </si>
  <si>
    <t>Same as 2023-2024 (Unaudited or Audited)</t>
  </si>
  <si>
    <t>Col 5, Col 6, or Col 7)</t>
  </si>
  <si>
    <t xml:space="preserve">BASE 2024-2025 = </t>
  </si>
  <si>
    <t>(Col 20 - Col 4)</t>
  </si>
  <si>
    <t>9/20/24 + 2/20/25</t>
  </si>
  <si>
    <t>2024-2025 Est.</t>
  </si>
  <si>
    <t>Enter in Column 14 on FY25 Estimates</t>
  </si>
  <si>
    <r>
      <t xml:space="preserve">If districts wish to recalculate the weightings for 2024-2025 and not use the 2023-2024 weightings as preloaded on </t>
    </r>
    <r>
      <rPr>
        <b/>
        <sz val="10"/>
        <color rgb="FFC00000"/>
        <rFont val="Open Sans Light"/>
        <family val="2"/>
      </rPr>
      <t xml:space="preserve">FY25 Estimates </t>
    </r>
    <r>
      <rPr>
        <b/>
        <sz val="10"/>
        <color theme="1"/>
        <rFont val="Open Sans Light"/>
        <family val="2"/>
      </rPr>
      <t xml:space="preserve">worksheet tab, then complete this worksheet tab.  Do so by entering the projected weighting counts in the yellow cells above.  The computed weightings in the gray boxes above will then need to be </t>
    </r>
    <r>
      <rPr>
        <b/>
        <u/>
        <sz val="10"/>
        <color theme="1"/>
        <rFont val="Open Sans Light"/>
        <family val="2"/>
      </rPr>
      <t xml:space="preserve">manually entered on the </t>
    </r>
    <r>
      <rPr>
        <b/>
        <u/>
        <sz val="10"/>
        <color rgb="FFC00000"/>
        <rFont val="Open Sans Light"/>
        <family val="2"/>
      </rPr>
      <t>FY25 Estimates</t>
    </r>
    <r>
      <rPr>
        <b/>
        <u/>
        <sz val="10"/>
        <color theme="1"/>
        <rFont val="Open Sans Light"/>
        <family val="2"/>
      </rPr>
      <t xml:space="preserve"> worksheet tab</t>
    </r>
    <r>
      <rPr>
        <b/>
        <sz val="10"/>
        <color theme="1"/>
        <rFont val="Open Sans Light"/>
        <family val="2"/>
      </rPr>
      <t xml:space="preserve"> into the corresponding columns as noted above in the gray shaded cells.</t>
    </r>
  </si>
  <si>
    <t>Enter in Column 15 
on FY25 Estimates</t>
  </si>
  <si>
    <t>Enter in Column 16
on FY25 Estimates</t>
  </si>
  <si>
    <t>Enter in Column 17
on FY25 Estimates</t>
  </si>
  <si>
    <t>Enter in Column 19
on FY25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</si>
</sst>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
    <numFmt numFmtId="165" formatCode="0.00000000000"/>
    <numFmt numFmtId="166" formatCode=".000"/>
    <numFmt numFmtId="167" formatCode=".000000"/>
  </numFmts>
  <fonts count="15" x14ac:knownFonts="1">
    <font>
      <sz val="10"/>
      <color theme="1"/>
      <name val="Open Sans Light"/>
      <family val="2"/>
    </font>
    <font>
      <sz val="10"/>
      <color theme="1"/>
      <name val="Open Sans Light"/>
      <family val="2"/>
    </font>
    <font>
      <sz val="10"/>
      <name val="Open Sans Light"/>
      <family val="2"/>
    </font>
    <font>
      <b/>
      <sz val="10"/>
      <name val="Open Sans Light"/>
      <family val="2"/>
    </font>
    <font>
      <b/>
      <sz val="9"/>
      <color indexed="81"/>
      <name val="Tahoma"/>
      <family val="2"/>
    </font>
    <font>
      <sz val="9"/>
      <color indexed="81"/>
      <name val="Tahoma"/>
      <family val="2"/>
    </font>
    <font>
      <b/>
      <sz val="10"/>
      <color theme="1"/>
      <name val="Open Sans Light"/>
      <family val="2"/>
    </font>
    <font>
      <b/>
      <sz val="10"/>
      <color rgb="FFFF0000"/>
      <name val="Open Sans Light"/>
      <family val="2"/>
    </font>
    <font>
      <b/>
      <i/>
      <sz val="10"/>
      <color rgb="FFFF0000"/>
      <name val="Open Sans Light"/>
      <family val="2"/>
    </font>
    <font>
      <b/>
      <sz val="12"/>
      <color theme="1"/>
      <name val="Open Sans Light"/>
      <family val="2"/>
    </font>
    <font>
      <b/>
      <sz val="9"/>
      <color theme="1"/>
      <name val="Open Sans Light"/>
      <family val="2"/>
    </font>
    <font>
      <b/>
      <sz val="10"/>
      <color rgb="FFC00000"/>
      <name val="Open Sans Light"/>
      <family val="2"/>
    </font>
    <font>
      <b/>
      <u/>
      <sz val="10"/>
      <color theme="1"/>
      <name val="Open Sans Light"/>
      <family val="2"/>
    </font>
    <font>
      <b/>
      <u/>
      <sz val="10"/>
      <color rgb="FFC00000"/>
      <name val="Open Sans Light"/>
      <family val="2"/>
    </font>
    <font>
      <sz val="8"/>
      <name val="Open Sans Light"/>
      <family val="2"/>
    </font>
  </fonts>
  <fills count="9">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right/>
      <top/>
      <bottom style="thin">
        <color indexed="64"/>
      </bottom>
      <diagonal/>
    </border>
    <border>
      <left/>
      <right style="medium">
        <color auto="1"/>
      </right>
      <top/>
      <bottom/>
      <diagonal/>
    </border>
    <border>
      <left/>
      <right style="medium">
        <color auto="1"/>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top/>
      <bottom style="thin">
        <color indexed="64"/>
      </bottom>
      <diagonal/>
    </border>
    <border>
      <left style="thin">
        <color auto="1"/>
      </left>
      <right style="double">
        <color auto="1"/>
      </right>
      <top/>
      <bottom style="thin">
        <color indexed="64"/>
      </bottom>
      <diagonal/>
    </border>
    <border>
      <left style="double">
        <color auto="1"/>
      </left>
      <right style="thin">
        <color indexed="64"/>
      </right>
      <top/>
      <bottom/>
      <diagonal/>
    </border>
    <border>
      <left style="double">
        <color auto="1"/>
      </left>
      <right style="thin">
        <color indexed="64"/>
      </right>
      <top/>
      <bottom style="thin">
        <color auto="1"/>
      </bottom>
      <diagonal/>
    </border>
    <border>
      <left/>
      <right style="thin">
        <color indexed="64"/>
      </right>
      <top/>
      <bottom/>
      <diagonal/>
    </border>
    <border>
      <left style="thin">
        <color indexed="64"/>
      </left>
      <right style="double">
        <color indexed="64"/>
      </right>
      <top/>
      <bottom/>
      <diagonal/>
    </border>
    <border>
      <left style="double">
        <color indexed="64"/>
      </left>
      <right style="double">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2" fillId="0" borderId="0" xfId="0" applyFont="1"/>
    <xf numFmtId="0" fontId="1" fillId="0" borderId="0" xfId="0" applyFont="1"/>
    <xf numFmtId="0" fontId="1" fillId="0" borderId="0" xfId="0" applyFont="1" applyAlignment="1">
      <alignment horizontal="center"/>
    </xf>
    <xf numFmtId="14" fontId="1" fillId="0" borderId="0" xfId="0" applyNumberFormat="1" applyFont="1"/>
    <xf numFmtId="0" fontId="3" fillId="0" borderId="1" xfId="0" applyFont="1" applyBorder="1" applyAlignment="1">
      <alignment horizontal="center"/>
    </xf>
    <xf numFmtId="0" fontId="1" fillId="0" borderId="1" xfId="0" applyFont="1" applyBorder="1" applyAlignment="1">
      <alignment horizontal="center"/>
    </xf>
    <xf numFmtId="0" fontId="3" fillId="2" borderId="0" xfId="0" applyFont="1" applyFill="1" applyAlignment="1">
      <alignment horizontal="center"/>
    </xf>
    <xf numFmtId="0" fontId="3" fillId="2" borderId="0" xfId="0" applyFont="1" applyFill="1" applyAlignment="1">
      <alignment horizontal="left"/>
    </xf>
    <xf numFmtId="0" fontId="2" fillId="0" borderId="0" xfId="0" applyFont="1" applyAlignment="1">
      <alignment horizontal="center"/>
    </xf>
    <xf numFmtId="164" fontId="1" fillId="0" borderId="0" xfId="0" applyNumberFormat="1" applyFont="1"/>
    <xf numFmtId="3" fontId="1" fillId="0" borderId="0" xfId="0" applyNumberFormat="1" applyFont="1"/>
    <xf numFmtId="0" fontId="0" fillId="0" borderId="0" xfId="0" applyAlignment="1">
      <alignment horizontal="center"/>
    </xf>
    <xf numFmtId="0" fontId="0" fillId="0" borderId="1" xfId="0" applyBorder="1" applyAlignment="1">
      <alignment horizontal="center"/>
    </xf>
    <xf numFmtId="3" fontId="0" fillId="0" borderId="0" xfId="0" applyNumberFormat="1"/>
    <xf numFmtId="0" fontId="1" fillId="0" borderId="2" xfId="0" applyFont="1" applyBorder="1" applyAlignment="1">
      <alignment horizontal="center"/>
    </xf>
    <xf numFmtId="0" fontId="0" fillId="0" borderId="2" xfId="0" applyBorder="1" applyAlignment="1">
      <alignment horizontal="center"/>
    </xf>
    <xf numFmtId="3" fontId="1" fillId="0" borderId="2" xfId="0" applyNumberFormat="1" applyFont="1" applyBorder="1"/>
    <xf numFmtId="14" fontId="0" fillId="0" borderId="0" xfId="0" applyNumberFormat="1" applyAlignment="1">
      <alignment horizontal="center"/>
    </xf>
    <xf numFmtId="164" fontId="3" fillId="2" borderId="0" xfId="0" applyNumberFormat="1" applyFont="1" applyFill="1" applyAlignment="1">
      <alignment horizontal="center"/>
    </xf>
    <xf numFmtId="3" fontId="3" fillId="2" borderId="0" xfId="0" applyNumberFormat="1" applyFont="1" applyFill="1" applyAlignment="1">
      <alignment horizontal="center"/>
    </xf>
    <xf numFmtId="3" fontId="3" fillId="2" borderId="2" xfId="0" applyNumberFormat="1" applyFont="1" applyFill="1" applyBorder="1" applyAlignment="1">
      <alignment horizontal="center"/>
    </xf>
    <xf numFmtId="0" fontId="6" fillId="0" borderId="2" xfId="0" applyFont="1" applyBorder="1" applyAlignment="1">
      <alignment horizontal="center"/>
    </xf>
    <xf numFmtId="164" fontId="1" fillId="3" borderId="4" xfId="0" applyNumberFormat="1" applyFont="1" applyFill="1" applyBorder="1"/>
    <xf numFmtId="164" fontId="1" fillId="3" borderId="5" xfId="0" applyNumberFormat="1" applyFont="1" applyFill="1" applyBorder="1"/>
    <xf numFmtId="3" fontId="1" fillId="3" borderId="4" xfId="0" applyNumberFormat="1" applyFont="1" applyFill="1" applyBorder="1"/>
    <xf numFmtId="165" fontId="1" fillId="0" borderId="0" xfId="0" applyNumberFormat="1" applyFont="1" applyAlignment="1">
      <alignment horizontal="center"/>
    </xf>
    <xf numFmtId="164" fontId="2" fillId="4" borderId="1" xfId="0" applyNumberFormat="1" applyFont="1" applyFill="1" applyBorder="1" applyAlignment="1">
      <alignment horizontal="center" wrapText="1"/>
    </xf>
    <xf numFmtId="164" fontId="2" fillId="4" borderId="11" xfId="0" applyNumberFormat="1" applyFont="1" applyFill="1" applyBorder="1" applyAlignment="1">
      <alignment horizontal="center" wrapText="1"/>
    </xf>
    <xf numFmtId="164" fontId="2" fillId="4" borderId="12" xfId="0" applyNumberFormat="1" applyFont="1" applyFill="1" applyBorder="1" applyAlignment="1">
      <alignment horizontal="center" wrapText="1"/>
    </xf>
    <xf numFmtId="166" fontId="2" fillId="0" borderId="0" xfId="0" applyNumberFormat="1" applyFont="1"/>
    <xf numFmtId="167" fontId="2" fillId="0" borderId="0" xfId="0" applyNumberFormat="1" applyFont="1"/>
    <xf numFmtId="0" fontId="2" fillId="0" borderId="10" xfId="0" applyFont="1" applyBorder="1" applyAlignment="1">
      <alignment horizontal="center"/>
    </xf>
    <xf numFmtId="164" fontId="0" fillId="0" borderId="0" xfId="0" applyNumberFormat="1"/>
    <xf numFmtId="164" fontId="2" fillId="4" borderId="14" xfId="0" applyNumberFormat="1" applyFont="1" applyFill="1" applyBorder="1" applyAlignment="1">
      <alignment horizontal="center" wrapText="1"/>
    </xf>
    <xf numFmtId="164" fontId="2" fillId="0" borderId="13" xfId="0" applyNumberFormat="1" applyFont="1" applyBorder="1"/>
    <xf numFmtId="164" fontId="2" fillId="0" borderId="15" xfId="0" applyNumberFormat="1" applyFont="1" applyBorder="1"/>
    <xf numFmtId="164" fontId="2" fillId="0" borderId="16" xfId="0" applyNumberFormat="1" applyFont="1" applyBorder="1"/>
    <xf numFmtId="0" fontId="0" fillId="0" borderId="17" xfId="0" applyBorder="1" applyAlignment="1">
      <alignment horizontal="center"/>
    </xf>
    <xf numFmtId="164" fontId="0" fillId="0" borderId="17" xfId="0" applyNumberFormat="1" applyBorder="1"/>
    <xf numFmtId="0" fontId="0" fillId="0" borderId="0" xfId="0" applyAlignment="1">
      <alignment horizontal="center" wrapText="1"/>
    </xf>
    <xf numFmtId="164" fontId="0" fillId="3" borderId="18" xfId="0" applyNumberFormat="1" applyFill="1" applyBorder="1"/>
    <xf numFmtId="3" fontId="0" fillId="3" borderId="18" xfId="0" applyNumberFormat="1" applyFill="1" applyBorder="1"/>
    <xf numFmtId="0" fontId="7" fillId="5" borderId="0" xfId="0" applyFont="1" applyFill="1" applyAlignment="1">
      <alignment horizontal="center" wrapText="1"/>
    </xf>
    <xf numFmtId="164" fontId="0" fillId="5" borderId="18" xfId="0" applyNumberFormat="1" applyFill="1" applyBorder="1"/>
    <xf numFmtId="4" fontId="0" fillId="3" borderId="18" xfId="0" applyNumberFormat="1" applyFill="1" applyBorder="1"/>
    <xf numFmtId="0" fontId="6" fillId="5" borderId="0" xfId="0" applyFont="1" applyFill="1" applyAlignment="1">
      <alignment horizontal="center"/>
    </xf>
    <xf numFmtId="0" fontId="6" fillId="0" borderId="0" xfId="0" applyFont="1"/>
    <xf numFmtId="3" fontId="0" fillId="5" borderId="18" xfId="0" applyNumberFormat="1" applyFill="1" applyBorder="1"/>
    <xf numFmtId="0" fontId="0" fillId="6" borderId="0" xfId="0" applyFill="1" applyAlignment="1">
      <alignment horizontal="center"/>
    </xf>
    <xf numFmtId="0" fontId="0" fillId="6" borderId="0" xfId="0" applyFill="1" applyAlignment="1">
      <alignment horizontal="center" wrapText="1"/>
    </xf>
    <xf numFmtId="0" fontId="0" fillId="6" borderId="0" xfId="0" applyFill="1"/>
    <xf numFmtId="0" fontId="7" fillId="5" borderId="0" xfId="0" applyFont="1" applyFill="1"/>
    <xf numFmtId="0" fontId="8" fillId="0" borderId="0" xfId="0" applyFont="1"/>
    <xf numFmtId="6" fontId="6" fillId="7" borderId="3" xfId="0" applyNumberFormat="1" applyFont="1" applyFill="1" applyBorder="1" applyAlignment="1">
      <alignment horizontal="center"/>
    </xf>
    <xf numFmtId="0" fontId="6" fillId="0" borderId="0" xfId="0" applyFont="1" applyAlignment="1">
      <alignment horizontal="center"/>
    </xf>
    <xf numFmtId="0" fontId="10" fillId="5" borderId="0" xfId="0" applyFont="1" applyFill="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1" fontId="3" fillId="4" borderId="9" xfId="0" applyNumberFormat="1" applyFont="1" applyFill="1" applyBorder="1" applyAlignment="1">
      <alignment horizontal="center"/>
    </xf>
    <xf numFmtId="1" fontId="3" fillId="4" borderId="0" xfId="0" applyNumberFormat="1" applyFont="1" applyFill="1" applyAlignment="1">
      <alignment horizontal="center"/>
    </xf>
    <xf numFmtId="1" fontId="3" fillId="4" borderId="10" xfId="0" applyNumberFormat="1" applyFont="1" applyFill="1" applyBorder="1" applyAlignment="1">
      <alignment horizontal="center"/>
    </xf>
    <xf numFmtId="164" fontId="3" fillId="7" borderId="0" xfId="0" applyNumberFormat="1" applyFont="1" applyFill="1" applyAlignment="1">
      <alignment horizontal="center" textRotation="90" wrapText="1"/>
    </xf>
    <xf numFmtId="164" fontId="3" fillId="7" borderId="1" xfId="0" applyNumberFormat="1" applyFont="1" applyFill="1" applyBorder="1" applyAlignment="1">
      <alignment horizontal="center" textRotation="90" wrapText="1"/>
    </xf>
    <xf numFmtId="0" fontId="6"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8F94D-E6AE-4FD6-90C3-2B409AE311AD}">
  <dimension ref="A1:B6"/>
  <sheetViews>
    <sheetView workbookViewId="0">
      <selection activeCell="B6" sqref="B6"/>
    </sheetView>
  </sheetViews>
  <sheetFormatPr defaultRowHeight="15" x14ac:dyDescent="0.3"/>
  <cols>
    <col min="1" max="1" width="15.140625" bestFit="1" customWidth="1"/>
  </cols>
  <sheetData>
    <row r="1" spans="1:2" x14ac:dyDescent="0.3">
      <c r="A1" t="s">
        <v>424</v>
      </c>
      <c r="B1" s="14">
        <v>4569</v>
      </c>
    </row>
    <row r="2" spans="1:2" x14ac:dyDescent="0.3">
      <c r="A2" t="s">
        <v>425</v>
      </c>
      <c r="B2" s="14">
        <v>4706</v>
      </c>
    </row>
    <row r="3" spans="1:2" x14ac:dyDescent="0.3">
      <c r="A3" t="s">
        <v>432</v>
      </c>
      <c r="B3" s="14">
        <v>4846</v>
      </c>
    </row>
    <row r="4" spans="1:2" x14ac:dyDescent="0.3">
      <c r="A4" t="s">
        <v>436</v>
      </c>
      <c r="B4" s="14">
        <v>5088</v>
      </c>
    </row>
    <row r="5" spans="1:2" x14ac:dyDescent="0.3">
      <c r="A5" t="s">
        <v>506</v>
      </c>
      <c r="B5" s="14">
        <v>5378</v>
      </c>
    </row>
    <row r="6" spans="1:2" x14ac:dyDescent="0.3">
      <c r="B6"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5B9BB-66D5-480E-897C-DB53E51D7A49}">
  <dimension ref="A1:AZ292"/>
  <sheetViews>
    <sheetView tabSelected="1"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RowHeight="15" x14ac:dyDescent="0.3"/>
  <cols>
    <col min="1" max="1" width="10.140625" bestFit="1" customWidth="1"/>
    <col min="2" max="2" width="11.42578125" bestFit="1" customWidth="1"/>
    <col min="3" max="3" width="23" bestFit="1" customWidth="1"/>
    <col min="4" max="4" width="3.42578125" customWidth="1"/>
    <col min="5" max="5" width="15" hidden="1" customWidth="1"/>
    <col min="6" max="6" width="12.85546875" hidden="1" customWidth="1"/>
    <col min="7" max="7" width="12.42578125" hidden="1" customWidth="1"/>
    <col min="8" max="8" width="18.140625" customWidth="1"/>
    <col min="9" max="9" width="13.85546875" hidden="1" customWidth="1"/>
    <col min="10" max="10" width="17.42578125" hidden="1" customWidth="1"/>
    <col min="11" max="11" width="13.85546875" hidden="1" customWidth="1"/>
    <col min="12" max="12" width="12.42578125" hidden="1" customWidth="1"/>
    <col min="13" max="13" width="14.7109375" hidden="1" customWidth="1"/>
    <col min="14" max="14" width="14" hidden="1" customWidth="1"/>
    <col min="15" max="15" width="14.5703125" hidden="1" customWidth="1"/>
    <col min="16" max="16" width="15.28515625" customWidth="1"/>
    <col min="17" max="17" width="15.7109375" customWidth="1"/>
    <col min="18" max="18" width="19.28515625" customWidth="1"/>
    <col min="19" max="21" width="15.85546875" bestFit="1" customWidth="1"/>
    <col min="22" max="22" width="18.28515625" bestFit="1" customWidth="1"/>
    <col min="23" max="23" width="13.42578125" bestFit="1" customWidth="1"/>
    <col min="24" max="24" width="12.42578125" customWidth="1"/>
    <col min="25" max="25" width="18.140625" customWidth="1"/>
    <col min="26" max="26" width="13.85546875" customWidth="1"/>
    <col min="27" max="27" width="13.7109375" customWidth="1"/>
    <col min="28" max="28" width="12.85546875" customWidth="1"/>
    <col min="29" max="29" width="15.140625" customWidth="1"/>
    <col min="30" max="30" width="13.7109375" customWidth="1"/>
    <col min="31" max="31" width="14.5703125" customWidth="1"/>
    <col min="32" max="32" width="15.28515625" customWidth="1"/>
    <col min="33" max="33" width="15.7109375" customWidth="1"/>
    <col min="34" max="34" width="19.28515625" customWidth="1"/>
    <col min="35" max="35" width="17.140625" customWidth="1"/>
    <col min="36" max="36" width="17" hidden="1" customWidth="1"/>
    <col min="37" max="37" width="14.7109375" hidden="1" customWidth="1"/>
    <col min="38" max="38" width="17.140625" hidden="1" customWidth="1"/>
    <col min="39" max="40" width="8.85546875" hidden="1" customWidth="1"/>
    <col min="41" max="51" width="0" hidden="1" customWidth="1"/>
    <col min="52" max="52" width="11" hidden="1" customWidth="1"/>
    <col min="53" max="53" width="15.140625" bestFit="1" customWidth="1"/>
  </cols>
  <sheetData>
    <row r="1" spans="1:52" x14ac:dyDescent="0.3">
      <c r="A1" s="18">
        <v>45408</v>
      </c>
      <c r="B1" s="1"/>
      <c r="C1" s="2"/>
      <c r="D1" s="63" t="s">
        <v>442</v>
      </c>
      <c r="E1" s="3"/>
      <c r="F1" s="3"/>
      <c r="G1" s="3"/>
      <c r="H1" s="3" t="s">
        <v>0</v>
      </c>
      <c r="I1" s="3"/>
      <c r="J1" s="3"/>
      <c r="K1" s="3"/>
      <c r="L1" s="3"/>
      <c r="M1" s="3"/>
      <c r="N1" s="3"/>
      <c r="O1" s="3"/>
      <c r="P1" s="3" t="s">
        <v>1</v>
      </c>
      <c r="Q1" s="3" t="s">
        <v>2</v>
      </c>
      <c r="R1" s="15" t="s">
        <v>3</v>
      </c>
      <c r="S1" s="12" t="s">
        <v>4</v>
      </c>
      <c r="T1" s="12" t="s">
        <v>5</v>
      </c>
      <c r="U1" s="12" t="s">
        <v>6</v>
      </c>
      <c r="V1" s="12" t="s">
        <v>7</v>
      </c>
      <c r="W1" s="12" t="s">
        <v>429</v>
      </c>
      <c r="X1" s="12" t="s">
        <v>503</v>
      </c>
      <c r="Y1" s="12" t="s">
        <v>434</v>
      </c>
      <c r="Z1" s="12" t="s">
        <v>450</v>
      </c>
      <c r="AA1" s="12" t="s">
        <v>451</v>
      </c>
      <c r="AB1" s="12" t="s">
        <v>452</v>
      </c>
      <c r="AC1" s="12" t="s">
        <v>453</v>
      </c>
      <c r="AD1" s="12" t="s">
        <v>454</v>
      </c>
      <c r="AE1" s="12" t="s">
        <v>455</v>
      </c>
      <c r="AF1" s="12" t="s">
        <v>456</v>
      </c>
      <c r="AG1" s="12" t="s">
        <v>457</v>
      </c>
      <c r="AH1" s="12" t="s">
        <v>458</v>
      </c>
      <c r="AI1" s="12" t="s">
        <v>459</v>
      </c>
      <c r="AJ1" s="26">
        <v>1.4989564E-2</v>
      </c>
      <c r="AK1" s="12" t="s">
        <v>459</v>
      </c>
      <c r="AL1" s="12" t="s">
        <v>460</v>
      </c>
    </row>
    <row r="2" spans="1:52" ht="15" customHeight="1" x14ac:dyDescent="0.3">
      <c r="A2" s="4"/>
      <c r="B2" s="2"/>
      <c r="C2" s="2"/>
      <c r="D2" s="63"/>
      <c r="E2" s="12" t="s">
        <v>499</v>
      </c>
      <c r="F2" s="12"/>
      <c r="G2" s="3"/>
      <c r="H2" s="12" t="s">
        <v>499</v>
      </c>
      <c r="I2" s="3"/>
      <c r="J2" s="3"/>
      <c r="K2" s="3"/>
      <c r="L2" s="3"/>
      <c r="M2" s="3"/>
      <c r="N2" s="3"/>
      <c r="O2" s="3"/>
      <c r="P2" s="2"/>
      <c r="Q2" s="3"/>
      <c r="R2" s="16" t="s">
        <v>497</v>
      </c>
      <c r="S2" s="12" t="s">
        <v>443</v>
      </c>
      <c r="T2" s="12" t="s">
        <v>446</v>
      </c>
      <c r="U2" s="12" t="s">
        <v>502</v>
      </c>
      <c r="V2" s="12" t="s">
        <v>500</v>
      </c>
      <c r="W2" s="12"/>
      <c r="X2" s="12"/>
      <c r="Y2" s="12" t="s">
        <v>448</v>
      </c>
      <c r="Z2" s="57" t="s">
        <v>504</v>
      </c>
      <c r="AA2" s="58"/>
      <c r="AB2" s="58"/>
      <c r="AC2" s="58"/>
      <c r="AD2" s="58"/>
      <c r="AE2" s="59"/>
      <c r="AF2" s="2"/>
      <c r="AG2" s="3"/>
      <c r="AH2" s="12" t="s">
        <v>500</v>
      </c>
      <c r="AI2" s="12" t="s">
        <v>500</v>
      </c>
      <c r="AJ2" s="3"/>
      <c r="AK2" s="12" t="s">
        <v>491</v>
      </c>
      <c r="AL2" s="12" t="s">
        <v>439</v>
      </c>
    </row>
    <row r="3" spans="1:52" x14ac:dyDescent="0.3">
      <c r="A3" s="4"/>
      <c r="B3" s="2"/>
      <c r="C3" s="2"/>
      <c r="D3" s="63"/>
      <c r="E3" s="12" t="s">
        <v>498</v>
      </c>
      <c r="F3" s="12" t="s">
        <v>439</v>
      </c>
      <c r="G3" s="12" t="s">
        <v>439</v>
      </c>
      <c r="H3" s="12" t="s">
        <v>498</v>
      </c>
      <c r="I3" s="12" t="s">
        <v>439</v>
      </c>
      <c r="J3" s="12" t="s">
        <v>439</v>
      </c>
      <c r="K3" s="12" t="s">
        <v>439</v>
      </c>
      <c r="L3" s="12" t="s">
        <v>439</v>
      </c>
      <c r="M3" s="12" t="s">
        <v>439</v>
      </c>
      <c r="N3" s="12" t="s">
        <v>439</v>
      </c>
      <c r="O3" s="12" t="s">
        <v>439</v>
      </c>
      <c r="P3" s="12" t="s">
        <v>439</v>
      </c>
      <c r="Q3" s="12" t="s">
        <v>439</v>
      </c>
      <c r="R3" s="15" t="s">
        <v>8</v>
      </c>
      <c r="S3" s="18">
        <v>44977</v>
      </c>
      <c r="T3" s="18">
        <v>45342</v>
      </c>
      <c r="U3" s="18">
        <v>45708</v>
      </c>
      <c r="V3" s="12" t="s">
        <v>447</v>
      </c>
      <c r="W3" s="12" t="s">
        <v>500</v>
      </c>
      <c r="X3" s="12" t="s">
        <v>500</v>
      </c>
      <c r="Y3" s="12" t="s">
        <v>449</v>
      </c>
      <c r="Z3" s="12" t="s">
        <v>500</v>
      </c>
      <c r="AA3" s="12" t="s">
        <v>500</v>
      </c>
      <c r="AB3" s="12" t="s">
        <v>500</v>
      </c>
      <c r="AC3" s="12" t="s">
        <v>500</v>
      </c>
      <c r="AD3" s="12" t="s">
        <v>500</v>
      </c>
      <c r="AE3" s="12" t="s">
        <v>500</v>
      </c>
      <c r="AF3" s="12" t="s">
        <v>500</v>
      </c>
      <c r="AG3" s="12" t="s">
        <v>500</v>
      </c>
      <c r="AH3" s="15" t="s">
        <v>8</v>
      </c>
      <c r="AI3" s="12" t="s">
        <v>428</v>
      </c>
      <c r="AJ3" s="12" t="s">
        <v>433</v>
      </c>
      <c r="AK3" s="55" t="s">
        <v>492</v>
      </c>
      <c r="AL3" s="12" t="s">
        <v>428</v>
      </c>
    </row>
    <row r="4" spans="1:52" x14ac:dyDescent="0.3">
      <c r="A4" s="2"/>
      <c r="B4" s="2"/>
      <c r="C4" s="2"/>
      <c r="D4" s="63"/>
      <c r="E4" s="3" t="s">
        <v>9</v>
      </c>
      <c r="F4" s="12" t="s">
        <v>438</v>
      </c>
      <c r="G4" s="12" t="s">
        <v>10</v>
      </c>
      <c r="H4" s="3" t="s">
        <v>11</v>
      </c>
      <c r="I4" s="3" t="s">
        <v>12</v>
      </c>
      <c r="J4" s="3" t="s">
        <v>13</v>
      </c>
      <c r="K4" s="3" t="s">
        <v>14</v>
      </c>
      <c r="L4" s="3" t="s">
        <v>15</v>
      </c>
      <c r="M4" s="3" t="s">
        <v>16</v>
      </c>
      <c r="N4" s="3" t="s">
        <v>17</v>
      </c>
      <c r="O4" s="3" t="s">
        <v>18</v>
      </c>
      <c r="P4" s="3" t="s">
        <v>19</v>
      </c>
      <c r="Q4" s="3" t="s">
        <v>20</v>
      </c>
      <c r="R4" s="22" t="s">
        <v>30</v>
      </c>
      <c r="S4" s="12" t="s">
        <v>444</v>
      </c>
      <c r="T4" s="12" t="s">
        <v>444</v>
      </c>
      <c r="U4" s="12" t="s">
        <v>444</v>
      </c>
      <c r="V4" s="12" t="s">
        <v>501</v>
      </c>
      <c r="W4" s="3" t="s">
        <v>438</v>
      </c>
      <c r="X4" s="12" t="s">
        <v>10</v>
      </c>
      <c r="Y4" s="3" t="s">
        <v>11</v>
      </c>
      <c r="Z4" s="3" t="s">
        <v>12</v>
      </c>
      <c r="AA4" s="3" t="s">
        <v>14</v>
      </c>
      <c r="AB4" s="3" t="s">
        <v>15</v>
      </c>
      <c r="AC4" s="3" t="s">
        <v>495</v>
      </c>
      <c r="AD4" s="3" t="s">
        <v>17</v>
      </c>
      <c r="AE4" s="3" t="s">
        <v>18</v>
      </c>
      <c r="AF4" s="3" t="s">
        <v>19</v>
      </c>
      <c r="AG4" s="3" t="s">
        <v>20</v>
      </c>
      <c r="AH4" s="22" t="s">
        <v>30</v>
      </c>
      <c r="AI4" s="3" t="s">
        <v>21</v>
      </c>
      <c r="AJ4" s="12" t="s">
        <v>427</v>
      </c>
      <c r="AK4" s="3" t="s">
        <v>22</v>
      </c>
      <c r="AL4" s="12" t="s">
        <v>435</v>
      </c>
    </row>
    <row r="5" spans="1:52" x14ac:dyDescent="0.3">
      <c r="A5" s="5" t="s">
        <v>23</v>
      </c>
      <c r="B5" s="5" t="s">
        <v>24</v>
      </c>
      <c r="C5" s="5" t="s">
        <v>25</v>
      </c>
      <c r="D5" s="64"/>
      <c r="E5" s="6" t="s">
        <v>26</v>
      </c>
      <c r="F5" s="13" t="s">
        <v>430</v>
      </c>
      <c r="G5" s="13" t="s">
        <v>27</v>
      </c>
      <c r="H5" s="13" t="s">
        <v>431</v>
      </c>
      <c r="I5" s="6" t="s">
        <v>28</v>
      </c>
      <c r="J5" s="6" t="s">
        <v>29</v>
      </c>
      <c r="K5" s="6" t="s">
        <v>28</v>
      </c>
      <c r="L5" s="6" t="s">
        <v>28</v>
      </c>
      <c r="M5" s="6" t="s">
        <v>28</v>
      </c>
      <c r="N5" s="6" t="s">
        <v>28</v>
      </c>
      <c r="O5" s="13" t="s">
        <v>426</v>
      </c>
      <c r="P5" s="6" t="s">
        <v>30</v>
      </c>
      <c r="Q5" s="6" t="s">
        <v>31</v>
      </c>
      <c r="R5" s="54">
        <v>5088</v>
      </c>
      <c r="S5" s="13" t="s">
        <v>445</v>
      </c>
      <c r="T5" s="13" t="s">
        <v>445</v>
      </c>
      <c r="U5" s="13" t="s">
        <v>445</v>
      </c>
      <c r="V5" s="13" t="s">
        <v>505</v>
      </c>
      <c r="W5" s="13" t="s">
        <v>430</v>
      </c>
      <c r="X5" s="13" t="s">
        <v>27</v>
      </c>
      <c r="Y5" s="13" t="s">
        <v>431</v>
      </c>
      <c r="Z5" s="6" t="s">
        <v>28</v>
      </c>
      <c r="AA5" s="6" t="s">
        <v>28</v>
      </c>
      <c r="AB5" s="6" t="s">
        <v>28</v>
      </c>
      <c r="AC5" s="6" t="s">
        <v>28</v>
      </c>
      <c r="AD5" s="6" t="s">
        <v>28</v>
      </c>
      <c r="AE5" s="13" t="s">
        <v>426</v>
      </c>
      <c r="AF5" s="6" t="s">
        <v>30</v>
      </c>
      <c r="AG5" s="6" t="s">
        <v>31</v>
      </c>
      <c r="AH5" s="54">
        <v>5378</v>
      </c>
      <c r="AI5" s="13" t="s">
        <v>507</v>
      </c>
      <c r="AJ5" s="6" t="s">
        <v>22</v>
      </c>
      <c r="AK5" s="6" t="s">
        <v>32</v>
      </c>
      <c r="AL5" s="13" t="s">
        <v>461</v>
      </c>
      <c r="AO5" s="52" t="s">
        <v>488</v>
      </c>
      <c r="AP5" s="60" t="s">
        <v>462</v>
      </c>
      <c r="AQ5" s="61"/>
      <c r="AR5" s="61"/>
      <c r="AS5" s="61"/>
      <c r="AT5" s="61"/>
      <c r="AU5" s="61"/>
      <c r="AV5" s="61"/>
      <c r="AW5" s="61"/>
      <c r="AX5" s="61"/>
      <c r="AY5" s="62"/>
      <c r="AZ5" s="38" t="s">
        <v>467</v>
      </c>
    </row>
    <row r="6" spans="1:52" ht="30" x14ac:dyDescent="0.3">
      <c r="A6" s="7" t="s">
        <v>33</v>
      </c>
      <c r="B6" s="8"/>
      <c r="C6" s="8" t="s">
        <v>34</v>
      </c>
      <c r="D6" s="8"/>
      <c r="E6" s="19">
        <f t="shared" ref="E6:N6" si="0">SUM(E7:E292)</f>
        <v>451745.1</v>
      </c>
      <c r="F6" s="19">
        <f t="shared" ref="F6" si="1">SUM(F7:F292)</f>
        <v>5782.7</v>
      </c>
      <c r="G6" s="19">
        <f t="shared" si="0"/>
        <v>27</v>
      </c>
      <c r="H6" s="19">
        <f t="shared" si="0"/>
        <v>457554.8</v>
      </c>
      <c r="I6" s="19">
        <f t="shared" si="0"/>
        <v>54124.7</v>
      </c>
      <c r="J6" s="20">
        <f t="shared" si="0"/>
        <v>113139485</v>
      </c>
      <c r="K6" s="19">
        <f t="shared" si="0"/>
        <v>22235.5</v>
      </c>
      <c r="L6" s="19">
        <f t="shared" si="0"/>
        <v>9103.7999999999993</v>
      </c>
      <c r="M6" s="19">
        <f t="shared" si="0"/>
        <v>110961.7</v>
      </c>
      <c r="N6" s="19">
        <f t="shared" si="0"/>
        <v>10134.5</v>
      </c>
      <c r="O6" s="19">
        <f t="shared" ref="O6:AL6" si="2">SUM(O7:O292)</f>
        <v>12504.5</v>
      </c>
      <c r="P6" s="19">
        <f t="shared" si="2"/>
        <v>676619.5</v>
      </c>
      <c r="Q6" s="20">
        <f>SUM(Q7:Q292)</f>
        <v>57183259</v>
      </c>
      <c r="R6" s="21">
        <f t="shared" si="2"/>
        <v>3499823272</v>
      </c>
      <c r="S6" s="19">
        <f t="shared" ref="S6:X6" si="3">SUM(S7:S292)</f>
        <v>449386.2</v>
      </c>
      <c r="T6" s="19">
        <f t="shared" si="3"/>
        <v>445481.3</v>
      </c>
      <c r="U6" s="19">
        <f t="shared" si="3"/>
        <v>0</v>
      </c>
      <c r="V6" s="19">
        <f t="shared" si="3"/>
        <v>448442</v>
      </c>
      <c r="W6" s="19">
        <f t="shared" si="3"/>
        <v>5782.7</v>
      </c>
      <c r="X6" s="19">
        <f t="shared" si="3"/>
        <v>27</v>
      </c>
      <c r="Y6" s="19">
        <f t="shared" ref="Y6" si="4">SUM(Y7:Y292)</f>
        <v>454251.7</v>
      </c>
      <c r="Z6" s="19">
        <f t="shared" ref="Z6:AD6" si="5">SUM(Z7:Z292)</f>
        <v>53894</v>
      </c>
      <c r="AA6" s="19">
        <f t="shared" si="5"/>
        <v>22235.5</v>
      </c>
      <c r="AB6" s="19">
        <f t="shared" si="5"/>
        <v>9103.7999999999993</v>
      </c>
      <c r="AC6" s="19">
        <f t="shared" si="5"/>
        <v>110961.7</v>
      </c>
      <c r="AD6" s="19">
        <f t="shared" si="5"/>
        <v>10134.5</v>
      </c>
      <c r="AE6" s="19">
        <f t="shared" ref="AE6" si="6">SUM(AE7:AE292)</f>
        <v>12504.5</v>
      </c>
      <c r="AF6" s="19">
        <f t="shared" ref="AF6" si="7">SUM(AF7:AF292)</f>
        <v>673085.7</v>
      </c>
      <c r="AG6" s="20">
        <f>SUM(AG7:AG292)</f>
        <v>57183259</v>
      </c>
      <c r="AH6" s="21">
        <f t="shared" si="2"/>
        <v>3677038152</v>
      </c>
      <c r="AI6" s="20">
        <f t="shared" si="2"/>
        <v>177214880</v>
      </c>
      <c r="AJ6" s="20">
        <f t="shared" si="2"/>
        <v>500348016</v>
      </c>
      <c r="AK6" s="20">
        <f t="shared" si="2"/>
        <v>7500000</v>
      </c>
      <c r="AL6" s="20">
        <f t="shared" si="2"/>
        <v>184714880</v>
      </c>
      <c r="AO6" s="5" t="s">
        <v>23</v>
      </c>
      <c r="AP6" s="34" t="s">
        <v>463</v>
      </c>
      <c r="AQ6" s="27"/>
      <c r="AR6" s="27"/>
      <c r="AS6" s="27"/>
      <c r="AT6" s="27" t="s">
        <v>464</v>
      </c>
      <c r="AU6" s="28"/>
      <c r="AV6" s="27"/>
      <c r="AW6" s="27"/>
      <c r="AX6" s="27" t="s">
        <v>465</v>
      </c>
      <c r="AY6" s="29" t="s">
        <v>466</v>
      </c>
      <c r="AZ6" s="38" t="s">
        <v>468</v>
      </c>
    </row>
    <row r="7" spans="1:52" x14ac:dyDescent="0.3">
      <c r="A7" s="9">
        <v>101</v>
      </c>
      <c r="B7" s="1" t="s">
        <v>281</v>
      </c>
      <c r="C7" s="1" t="s">
        <v>282</v>
      </c>
      <c r="D7" s="9" t="s">
        <v>440</v>
      </c>
      <c r="E7" s="10">
        <v>419</v>
      </c>
      <c r="F7" s="10">
        <v>9.5</v>
      </c>
      <c r="G7" s="10">
        <v>0</v>
      </c>
      <c r="H7" s="10">
        <f>E7+F7+G7</f>
        <v>428.5</v>
      </c>
      <c r="I7" s="10">
        <v>188.8</v>
      </c>
      <c r="J7" s="11">
        <v>237241</v>
      </c>
      <c r="K7" s="10">
        <v>46.6</v>
      </c>
      <c r="L7" s="10">
        <v>0.7</v>
      </c>
      <c r="M7" s="10">
        <v>137.9</v>
      </c>
      <c r="N7" s="10">
        <v>11.1</v>
      </c>
      <c r="O7" s="10">
        <v>0</v>
      </c>
      <c r="P7" s="10">
        <f t="shared" ref="P7:P70" si="8">H7+I7+K7+L7+M7+N7+O7</f>
        <v>813.6</v>
      </c>
      <c r="Q7" s="11">
        <v>33600</v>
      </c>
      <c r="R7" s="17">
        <f>SUM(P7*$R$5)+Q7</f>
        <v>4173197</v>
      </c>
      <c r="S7" s="10">
        <v>395.5</v>
      </c>
      <c r="T7" s="10">
        <v>418</v>
      </c>
      <c r="U7" s="23"/>
      <c r="V7" s="10">
        <f>MAX(U7,T7,AVERAGE(S7:T7))</f>
        <v>418</v>
      </c>
      <c r="W7" s="24">
        <f>F7</f>
        <v>9.5</v>
      </c>
      <c r="X7" s="23">
        <f t="shared" ref="X7:X70" si="9">G7</f>
        <v>0</v>
      </c>
      <c r="Y7" s="10">
        <f>V7+W7+X7</f>
        <v>427.5</v>
      </c>
      <c r="Z7" s="10">
        <f t="shared" ref="Z7:Z70" si="10">AZ7</f>
        <v>188.5</v>
      </c>
      <c r="AA7" s="23">
        <v>46.6</v>
      </c>
      <c r="AB7" s="23">
        <v>0.7</v>
      </c>
      <c r="AC7" s="23">
        <v>137.9</v>
      </c>
      <c r="AD7" s="23">
        <v>11.1</v>
      </c>
      <c r="AE7" s="23">
        <v>0</v>
      </c>
      <c r="AF7" s="10">
        <f>Y7+Z7+AA7+AB7+AC7+AD7+AE7</f>
        <v>812.3</v>
      </c>
      <c r="AG7" s="25">
        <v>33600</v>
      </c>
      <c r="AH7" s="17">
        <f>SUM(AF7*$AH$5)+AG7</f>
        <v>4402149</v>
      </c>
      <c r="AI7" s="11">
        <f>AH7-R7</f>
        <v>228952</v>
      </c>
      <c r="AJ7" s="11">
        <v>617222</v>
      </c>
      <c r="AK7" s="11">
        <f>AJ7*$AJ$1</f>
        <v>9252</v>
      </c>
      <c r="AL7" s="11">
        <f t="shared" ref="AL7:AL70" si="11">AI7+AK7</f>
        <v>238204</v>
      </c>
      <c r="AO7" s="32">
        <v>101</v>
      </c>
      <c r="AP7" s="35">
        <f t="shared" ref="AP7:AP70" si="12">ROUND(IF(Y7&lt;=99.9,(Y7*1.014331),0),1)</f>
        <v>0</v>
      </c>
      <c r="AQ7" s="1" t="b">
        <f t="shared" ref="AQ7:AQ70" si="13">AND(Y7&gt;99.9,Y7&lt;=299.9)</f>
        <v>0</v>
      </c>
      <c r="AR7" s="30">
        <f t="shared" ref="AR7:AR70" si="14">IF(AQ7=TRUE,ROUND((Y7-100)*9.655,3),0)</f>
        <v>0</v>
      </c>
      <c r="AS7" s="31">
        <f t="shared" ref="AS7:AS70" si="15">IF(AQ7=TRUE,ROUND(((7337-AR7)/3642.4)-1,6),0)</f>
        <v>0</v>
      </c>
      <c r="AT7" s="36">
        <f t="shared" ref="AT7:AT70" si="16">ROUND(AS7*Y7,1)</f>
        <v>0</v>
      </c>
      <c r="AU7" s="1" t="b">
        <f t="shared" ref="AU7:AU70" si="17">AND(Y7&gt;299.9,Y7&lt;=1621.9)</f>
        <v>1</v>
      </c>
      <c r="AV7" s="1">
        <f t="shared" ref="AV7:AV70" si="18">IF(AU7=TRUE,ROUND((Y7-300)*1.2375,4),0)</f>
        <v>157.78129999999999</v>
      </c>
      <c r="AW7" s="31">
        <f t="shared" ref="AW7:AW70" si="19">IF(AU7=TRUE,ROUND(((5406-AV7)/3642.4)-1,6),0)</f>
        <v>0.44086799999999998</v>
      </c>
      <c r="AX7" s="36">
        <f t="shared" ref="AX7:AX70" si="20">ROUND(AW7*Y7,1)</f>
        <v>188.5</v>
      </c>
      <c r="AY7" s="37">
        <f t="shared" ref="AY7:AY70" si="21">ROUND(IF(Y7&gt;=1622,(Y7*0.03504),0),1)</f>
        <v>0</v>
      </c>
      <c r="AZ7" s="39">
        <f t="shared" ref="AZ7:AZ70" si="22">MAX(AP7,AT7,AX7,AY7)</f>
        <v>188.5</v>
      </c>
    </row>
    <row r="8" spans="1:52" x14ac:dyDescent="0.3">
      <c r="A8" s="9">
        <v>102</v>
      </c>
      <c r="B8" s="1" t="s">
        <v>157</v>
      </c>
      <c r="C8" s="1" t="s">
        <v>158</v>
      </c>
      <c r="D8" s="9" t="s">
        <v>441</v>
      </c>
      <c r="E8" s="10">
        <v>626.5</v>
      </c>
      <c r="F8" s="10">
        <v>8</v>
      </c>
      <c r="G8" s="10">
        <v>0</v>
      </c>
      <c r="H8" s="10">
        <f t="shared" ref="H8:H70" si="23">E8+F8+G8</f>
        <v>634.5</v>
      </c>
      <c r="I8" s="10">
        <v>235.1</v>
      </c>
      <c r="J8" s="11">
        <v>123956</v>
      </c>
      <c r="K8" s="10">
        <v>24.4</v>
      </c>
      <c r="L8" s="10">
        <v>36.1</v>
      </c>
      <c r="M8" s="10">
        <v>94.9</v>
      </c>
      <c r="N8" s="10">
        <v>12.1</v>
      </c>
      <c r="O8" s="10">
        <v>0</v>
      </c>
      <c r="P8" s="10">
        <f t="shared" si="8"/>
        <v>1037.0999999999999</v>
      </c>
      <c r="Q8" s="11">
        <v>0</v>
      </c>
      <c r="R8" s="17">
        <f t="shared" ref="R8:R70" si="24">SUM(P8*$R$5)+Q8</f>
        <v>5276765</v>
      </c>
      <c r="S8" s="10">
        <v>590.1</v>
      </c>
      <c r="T8" s="10">
        <v>581</v>
      </c>
      <c r="U8" s="23"/>
      <c r="V8" s="10">
        <f t="shared" ref="V8:V71" si="25">MAX(U8,T8,AVERAGE(S8:T8))</f>
        <v>585.6</v>
      </c>
      <c r="W8" s="24">
        <f t="shared" ref="W8:W70" si="26">F8</f>
        <v>8</v>
      </c>
      <c r="X8" s="23">
        <f t="shared" si="9"/>
        <v>0</v>
      </c>
      <c r="Y8" s="10">
        <f t="shared" ref="Y8:Y70" si="27">V8+W8+X8</f>
        <v>593.6</v>
      </c>
      <c r="Z8" s="10">
        <f t="shared" si="10"/>
        <v>228.2</v>
      </c>
      <c r="AA8" s="23">
        <v>24.4</v>
      </c>
      <c r="AB8" s="23">
        <v>36.1</v>
      </c>
      <c r="AC8" s="23">
        <v>94.9</v>
      </c>
      <c r="AD8" s="23">
        <v>12.1</v>
      </c>
      <c r="AE8" s="23">
        <v>0</v>
      </c>
      <c r="AF8" s="10">
        <f t="shared" ref="AF8:AF70" si="28">Y8+Z8+AA8+AB8+AC8+AD8+AE8</f>
        <v>989.3</v>
      </c>
      <c r="AG8" s="25">
        <v>0</v>
      </c>
      <c r="AH8" s="17">
        <f t="shared" ref="AH8:AH70" si="29">SUM(AF8*$AH$5)+AG8</f>
        <v>5320455</v>
      </c>
      <c r="AI8" s="11">
        <f t="shared" ref="AI8:AI70" si="30">AH8-R8</f>
        <v>43690</v>
      </c>
      <c r="AJ8" s="11">
        <v>499144</v>
      </c>
      <c r="AK8" s="11">
        <f t="shared" ref="AK8:AK70" si="31">AJ8*$AJ$1</f>
        <v>7482</v>
      </c>
      <c r="AL8" s="11">
        <f t="shared" si="11"/>
        <v>51172</v>
      </c>
      <c r="AO8" s="32">
        <v>102</v>
      </c>
      <c r="AP8" s="35">
        <f t="shared" si="12"/>
        <v>0</v>
      </c>
      <c r="AQ8" s="1" t="b">
        <f t="shared" si="13"/>
        <v>0</v>
      </c>
      <c r="AR8" s="30">
        <f t="shared" si="14"/>
        <v>0</v>
      </c>
      <c r="AS8" s="31">
        <f t="shared" si="15"/>
        <v>0</v>
      </c>
      <c r="AT8" s="36">
        <f t="shared" si="16"/>
        <v>0</v>
      </c>
      <c r="AU8" s="1" t="b">
        <f t="shared" si="17"/>
        <v>1</v>
      </c>
      <c r="AV8" s="1">
        <f t="shared" si="18"/>
        <v>363.33</v>
      </c>
      <c r="AW8" s="31">
        <f t="shared" si="19"/>
        <v>0.384436</v>
      </c>
      <c r="AX8" s="36">
        <f t="shared" si="20"/>
        <v>228.2</v>
      </c>
      <c r="AY8" s="37">
        <f t="shared" si="21"/>
        <v>0</v>
      </c>
      <c r="AZ8" s="39">
        <f t="shared" si="22"/>
        <v>228.2</v>
      </c>
    </row>
    <row r="9" spans="1:52" x14ac:dyDescent="0.3">
      <c r="A9" s="9">
        <v>103</v>
      </c>
      <c r="B9" s="1" t="s">
        <v>78</v>
      </c>
      <c r="C9" s="1" t="s">
        <v>79</v>
      </c>
      <c r="D9" s="9" t="s">
        <v>441</v>
      </c>
      <c r="E9" s="10">
        <v>147</v>
      </c>
      <c r="F9" s="10">
        <v>1</v>
      </c>
      <c r="G9" s="10">
        <v>0</v>
      </c>
      <c r="H9" s="10">
        <f t="shared" si="23"/>
        <v>148</v>
      </c>
      <c r="I9" s="10">
        <v>131.30000000000001</v>
      </c>
      <c r="J9" s="11">
        <v>84926</v>
      </c>
      <c r="K9" s="10">
        <v>16.7</v>
      </c>
      <c r="L9" s="10">
        <v>5.4</v>
      </c>
      <c r="M9" s="10">
        <v>35.799999999999997</v>
      </c>
      <c r="N9" s="10">
        <v>7.2</v>
      </c>
      <c r="O9" s="10">
        <v>0</v>
      </c>
      <c r="P9" s="10">
        <f t="shared" si="8"/>
        <v>344.4</v>
      </c>
      <c r="Q9" s="11">
        <v>0</v>
      </c>
      <c r="R9" s="17">
        <f t="shared" si="24"/>
        <v>1752307</v>
      </c>
      <c r="S9" s="10">
        <v>147</v>
      </c>
      <c r="T9" s="10">
        <v>149.5</v>
      </c>
      <c r="U9" s="23"/>
      <c r="V9" s="10">
        <f t="shared" si="25"/>
        <v>149.5</v>
      </c>
      <c r="W9" s="24">
        <f t="shared" si="26"/>
        <v>1</v>
      </c>
      <c r="X9" s="23">
        <f t="shared" si="9"/>
        <v>0</v>
      </c>
      <c r="Y9" s="10">
        <f t="shared" si="27"/>
        <v>150.5</v>
      </c>
      <c r="Z9" s="10">
        <f t="shared" si="10"/>
        <v>132.5</v>
      </c>
      <c r="AA9" s="23">
        <v>16.7</v>
      </c>
      <c r="AB9" s="23">
        <v>5.4</v>
      </c>
      <c r="AC9" s="23">
        <v>35.799999999999997</v>
      </c>
      <c r="AD9" s="23">
        <v>7.2</v>
      </c>
      <c r="AE9" s="23">
        <v>0</v>
      </c>
      <c r="AF9" s="10">
        <f t="shared" si="28"/>
        <v>348.1</v>
      </c>
      <c r="AG9" s="25">
        <v>0</v>
      </c>
      <c r="AH9" s="17">
        <f t="shared" si="29"/>
        <v>1872082</v>
      </c>
      <c r="AI9" s="11">
        <f t="shared" si="30"/>
        <v>119775</v>
      </c>
      <c r="AJ9" s="11">
        <v>136830</v>
      </c>
      <c r="AK9" s="11">
        <f t="shared" si="31"/>
        <v>2051</v>
      </c>
      <c r="AL9" s="11">
        <f t="shared" si="11"/>
        <v>121826</v>
      </c>
      <c r="AO9" s="32">
        <v>103</v>
      </c>
      <c r="AP9" s="35">
        <f t="shared" si="12"/>
        <v>0</v>
      </c>
      <c r="AQ9" s="1" t="b">
        <f t="shared" si="13"/>
        <v>1</v>
      </c>
      <c r="AR9" s="30">
        <f t="shared" si="14"/>
        <v>487.57799999999997</v>
      </c>
      <c r="AS9" s="31">
        <f t="shared" si="15"/>
        <v>0.88046899999999995</v>
      </c>
      <c r="AT9" s="36">
        <f t="shared" si="16"/>
        <v>132.5</v>
      </c>
      <c r="AU9" s="1" t="b">
        <f t="shared" si="17"/>
        <v>0</v>
      </c>
      <c r="AV9" s="1">
        <f t="shared" si="18"/>
        <v>0</v>
      </c>
      <c r="AW9" s="31">
        <f t="shared" si="19"/>
        <v>0</v>
      </c>
      <c r="AX9" s="36">
        <f t="shared" si="20"/>
        <v>0</v>
      </c>
      <c r="AY9" s="37">
        <f t="shared" si="21"/>
        <v>0</v>
      </c>
      <c r="AZ9" s="39">
        <f t="shared" si="22"/>
        <v>132.5</v>
      </c>
    </row>
    <row r="10" spans="1:52" x14ac:dyDescent="0.3">
      <c r="A10" s="9">
        <v>105</v>
      </c>
      <c r="B10" s="1" t="s">
        <v>316</v>
      </c>
      <c r="C10" s="1" t="s">
        <v>317</v>
      </c>
      <c r="D10" s="9" t="s">
        <v>441</v>
      </c>
      <c r="E10" s="10">
        <v>374.5</v>
      </c>
      <c r="F10" s="10">
        <v>0</v>
      </c>
      <c r="G10" s="10">
        <v>0</v>
      </c>
      <c r="H10" s="10">
        <f t="shared" si="23"/>
        <v>374.5</v>
      </c>
      <c r="I10" s="10">
        <v>171.8</v>
      </c>
      <c r="J10" s="11">
        <v>237955</v>
      </c>
      <c r="K10" s="10">
        <v>46.8</v>
      </c>
      <c r="L10" s="10">
        <v>4.4000000000000004</v>
      </c>
      <c r="M10" s="10">
        <v>62.5</v>
      </c>
      <c r="N10" s="10">
        <v>8.3000000000000007</v>
      </c>
      <c r="O10" s="10">
        <v>0</v>
      </c>
      <c r="P10" s="10">
        <f t="shared" si="8"/>
        <v>668.3</v>
      </c>
      <c r="Q10" s="11">
        <v>0</v>
      </c>
      <c r="R10" s="17">
        <f t="shared" si="24"/>
        <v>3400310</v>
      </c>
      <c r="S10" s="10">
        <v>374.5</v>
      </c>
      <c r="T10" s="10">
        <v>359.3</v>
      </c>
      <c r="U10" s="23"/>
      <c r="V10" s="10">
        <f t="shared" si="25"/>
        <v>366.9</v>
      </c>
      <c r="W10" s="24">
        <f t="shared" si="26"/>
        <v>0</v>
      </c>
      <c r="X10" s="23">
        <f t="shared" si="9"/>
        <v>0</v>
      </c>
      <c r="Y10" s="10">
        <f t="shared" si="27"/>
        <v>366.9</v>
      </c>
      <c r="Z10" s="10">
        <f t="shared" si="10"/>
        <v>169.3</v>
      </c>
      <c r="AA10" s="23">
        <v>46.8</v>
      </c>
      <c r="AB10" s="23">
        <v>4.4000000000000004</v>
      </c>
      <c r="AC10" s="23">
        <v>62.5</v>
      </c>
      <c r="AD10" s="23">
        <v>8.3000000000000007</v>
      </c>
      <c r="AE10" s="23">
        <v>0</v>
      </c>
      <c r="AF10" s="10">
        <f t="shared" si="28"/>
        <v>658.2</v>
      </c>
      <c r="AG10" s="25">
        <v>0</v>
      </c>
      <c r="AH10" s="17">
        <f t="shared" si="29"/>
        <v>3539800</v>
      </c>
      <c r="AI10" s="11">
        <f t="shared" si="30"/>
        <v>139490</v>
      </c>
      <c r="AJ10" s="11">
        <v>291580</v>
      </c>
      <c r="AK10" s="11">
        <f t="shared" si="31"/>
        <v>4371</v>
      </c>
      <c r="AL10" s="11">
        <f t="shared" si="11"/>
        <v>143861</v>
      </c>
      <c r="AO10" s="32">
        <v>105</v>
      </c>
      <c r="AP10" s="35">
        <f t="shared" si="12"/>
        <v>0</v>
      </c>
      <c r="AQ10" s="1" t="b">
        <f t="shared" si="13"/>
        <v>0</v>
      </c>
      <c r="AR10" s="30">
        <f t="shared" si="14"/>
        <v>0</v>
      </c>
      <c r="AS10" s="31">
        <f t="shared" si="15"/>
        <v>0</v>
      </c>
      <c r="AT10" s="36">
        <f t="shared" si="16"/>
        <v>0</v>
      </c>
      <c r="AU10" s="1" t="b">
        <f t="shared" si="17"/>
        <v>1</v>
      </c>
      <c r="AV10" s="1">
        <f t="shared" si="18"/>
        <v>82.788799999999995</v>
      </c>
      <c r="AW10" s="31">
        <f t="shared" si="19"/>
        <v>0.46145700000000001</v>
      </c>
      <c r="AX10" s="36">
        <f t="shared" si="20"/>
        <v>169.3</v>
      </c>
      <c r="AY10" s="37">
        <f t="shared" si="21"/>
        <v>0</v>
      </c>
      <c r="AZ10" s="39">
        <f t="shared" si="22"/>
        <v>169.3</v>
      </c>
    </row>
    <row r="11" spans="1:52" x14ac:dyDescent="0.3">
      <c r="A11" s="9">
        <v>106</v>
      </c>
      <c r="B11" s="1" t="s">
        <v>284</v>
      </c>
      <c r="C11" s="1" t="s">
        <v>285</v>
      </c>
      <c r="D11" s="9" t="s">
        <v>440</v>
      </c>
      <c r="E11" s="10">
        <v>107.5</v>
      </c>
      <c r="F11" s="10">
        <v>6.5</v>
      </c>
      <c r="G11" s="10">
        <v>0</v>
      </c>
      <c r="H11" s="10">
        <f t="shared" si="23"/>
        <v>114</v>
      </c>
      <c r="I11" s="10">
        <v>111.4</v>
      </c>
      <c r="J11" s="11">
        <v>49475</v>
      </c>
      <c r="K11" s="10">
        <v>9.6999999999999993</v>
      </c>
      <c r="L11" s="10">
        <v>5</v>
      </c>
      <c r="M11" s="10">
        <v>46.5</v>
      </c>
      <c r="N11" s="10">
        <v>4.0999999999999996</v>
      </c>
      <c r="O11" s="10">
        <v>0</v>
      </c>
      <c r="P11" s="10">
        <f t="shared" si="8"/>
        <v>290.7</v>
      </c>
      <c r="Q11" s="11">
        <v>0</v>
      </c>
      <c r="R11" s="17">
        <f t="shared" si="24"/>
        <v>1479082</v>
      </c>
      <c r="S11" s="10">
        <v>106.5</v>
      </c>
      <c r="T11" s="10">
        <v>110</v>
      </c>
      <c r="U11" s="23"/>
      <c r="V11" s="10">
        <f t="shared" si="25"/>
        <v>110</v>
      </c>
      <c r="W11" s="24">
        <f t="shared" si="26"/>
        <v>6.5</v>
      </c>
      <c r="X11" s="23">
        <f t="shared" si="9"/>
        <v>0</v>
      </c>
      <c r="Y11" s="10">
        <f t="shared" si="27"/>
        <v>116.5</v>
      </c>
      <c r="Z11" s="10">
        <f t="shared" si="10"/>
        <v>113.1</v>
      </c>
      <c r="AA11" s="23">
        <v>9.6999999999999993</v>
      </c>
      <c r="AB11" s="23">
        <v>5</v>
      </c>
      <c r="AC11" s="23">
        <v>46.5</v>
      </c>
      <c r="AD11" s="23">
        <v>4.0999999999999996</v>
      </c>
      <c r="AE11" s="23">
        <v>0</v>
      </c>
      <c r="AF11" s="10">
        <f t="shared" si="28"/>
        <v>294.89999999999998</v>
      </c>
      <c r="AG11" s="25">
        <v>0</v>
      </c>
      <c r="AH11" s="17">
        <f t="shared" si="29"/>
        <v>1585972</v>
      </c>
      <c r="AI11" s="11">
        <f t="shared" si="30"/>
        <v>106890</v>
      </c>
      <c r="AJ11" s="11">
        <v>87138</v>
      </c>
      <c r="AK11" s="11">
        <f t="shared" si="31"/>
        <v>1306</v>
      </c>
      <c r="AL11" s="11">
        <f t="shared" si="11"/>
        <v>108196</v>
      </c>
      <c r="AO11" s="32">
        <v>106</v>
      </c>
      <c r="AP11" s="35">
        <f t="shared" si="12"/>
        <v>0</v>
      </c>
      <c r="AQ11" s="1" t="b">
        <f t="shared" si="13"/>
        <v>1</v>
      </c>
      <c r="AR11" s="30">
        <f t="shared" si="14"/>
        <v>159.30799999999999</v>
      </c>
      <c r="AS11" s="31">
        <f t="shared" si="15"/>
        <v>0.97059399999999996</v>
      </c>
      <c r="AT11" s="36">
        <f t="shared" si="16"/>
        <v>113.1</v>
      </c>
      <c r="AU11" s="1" t="b">
        <f t="shared" si="17"/>
        <v>0</v>
      </c>
      <c r="AV11" s="1">
        <f t="shared" si="18"/>
        <v>0</v>
      </c>
      <c r="AW11" s="31">
        <f t="shared" si="19"/>
        <v>0</v>
      </c>
      <c r="AX11" s="36">
        <f t="shared" si="20"/>
        <v>0</v>
      </c>
      <c r="AY11" s="37">
        <f t="shared" si="21"/>
        <v>0</v>
      </c>
      <c r="AZ11" s="39">
        <f t="shared" si="22"/>
        <v>113.1</v>
      </c>
    </row>
    <row r="12" spans="1:52" x14ac:dyDescent="0.3">
      <c r="A12" s="9">
        <v>107</v>
      </c>
      <c r="B12" s="1" t="s">
        <v>195</v>
      </c>
      <c r="C12" s="1" t="s">
        <v>196</v>
      </c>
      <c r="D12" s="9" t="s">
        <v>441</v>
      </c>
      <c r="E12" s="10">
        <v>374</v>
      </c>
      <c r="F12" s="10">
        <v>11</v>
      </c>
      <c r="G12" s="10">
        <v>1</v>
      </c>
      <c r="H12" s="10">
        <f t="shared" si="23"/>
        <v>386</v>
      </c>
      <c r="I12" s="10">
        <v>175.3</v>
      </c>
      <c r="J12" s="11">
        <v>254435</v>
      </c>
      <c r="K12" s="10">
        <v>50</v>
      </c>
      <c r="L12" s="10">
        <v>0.4</v>
      </c>
      <c r="M12" s="10">
        <v>112</v>
      </c>
      <c r="N12" s="10">
        <v>13.2</v>
      </c>
      <c r="O12" s="10">
        <v>0</v>
      </c>
      <c r="P12" s="10">
        <f t="shared" si="8"/>
        <v>736.9</v>
      </c>
      <c r="Q12" s="11">
        <v>0</v>
      </c>
      <c r="R12" s="17">
        <f t="shared" si="24"/>
        <v>3749347</v>
      </c>
      <c r="S12" s="10">
        <v>355.5</v>
      </c>
      <c r="T12" s="10">
        <v>348</v>
      </c>
      <c r="U12" s="23"/>
      <c r="V12" s="10">
        <f t="shared" si="25"/>
        <v>351.8</v>
      </c>
      <c r="W12" s="24">
        <f t="shared" si="26"/>
        <v>11</v>
      </c>
      <c r="X12" s="23">
        <f t="shared" si="9"/>
        <v>1</v>
      </c>
      <c r="Y12" s="10">
        <f t="shared" si="27"/>
        <v>363.8</v>
      </c>
      <c r="Z12" s="10">
        <f t="shared" si="10"/>
        <v>168.3</v>
      </c>
      <c r="AA12" s="23">
        <v>50</v>
      </c>
      <c r="AB12" s="23">
        <v>0.4</v>
      </c>
      <c r="AC12" s="23">
        <v>112</v>
      </c>
      <c r="AD12" s="23">
        <v>13.2</v>
      </c>
      <c r="AE12" s="23">
        <v>0</v>
      </c>
      <c r="AF12" s="10">
        <f t="shared" si="28"/>
        <v>707.7</v>
      </c>
      <c r="AG12" s="25">
        <v>0</v>
      </c>
      <c r="AH12" s="17">
        <f t="shared" si="29"/>
        <v>3806011</v>
      </c>
      <c r="AI12" s="11">
        <f t="shared" si="30"/>
        <v>56664</v>
      </c>
      <c r="AJ12" s="11">
        <v>394596</v>
      </c>
      <c r="AK12" s="11">
        <f t="shared" si="31"/>
        <v>5915</v>
      </c>
      <c r="AL12" s="11">
        <f t="shared" si="11"/>
        <v>62579</v>
      </c>
      <c r="AO12" s="32">
        <v>107</v>
      </c>
      <c r="AP12" s="35">
        <f t="shared" si="12"/>
        <v>0</v>
      </c>
      <c r="AQ12" s="1" t="b">
        <f t="shared" si="13"/>
        <v>0</v>
      </c>
      <c r="AR12" s="30">
        <f t="shared" si="14"/>
        <v>0</v>
      </c>
      <c r="AS12" s="31">
        <f t="shared" si="15"/>
        <v>0</v>
      </c>
      <c r="AT12" s="36">
        <f t="shared" si="16"/>
        <v>0</v>
      </c>
      <c r="AU12" s="1" t="b">
        <f t="shared" si="17"/>
        <v>1</v>
      </c>
      <c r="AV12" s="1">
        <f t="shared" si="18"/>
        <v>78.952500000000001</v>
      </c>
      <c r="AW12" s="31">
        <f t="shared" si="19"/>
        <v>0.46250999999999998</v>
      </c>
      <c r="AX12" s="36">
        <f t="shared" si="20"/>
        <v>168.3</v>
      </c>
      <c r="AY12" s="37">
        <f t="shared" si="21"/>
        <v>0</v>
      </c>
      <c r="AZ12" s="39">
        <f t="shared" si="22"/>
        <v>168.3</v>
      </c>
    </row>
    <row r="13" spans="1:52" x14ac:dyDescent="0.3">
      <c r="A13" s="9">
        <v>108</v>
      </c>
      <c r="B13" s="1" t="s">
        <v>407</v>
      </c>
      <c r="C13" s="1" t="s">
        <v>408</v>
      </c>
      <c r="D13" s="9" t="s">
        <v>441</v>
      </c>
      <c r="E13" s="10">
        <v>347.5</v>
      </c>
      <c r="F13" s="10">
        <v>1.5</v>
      </c>
      <c r="G13" s="10">
        <v>0</v>
      </c>
      <c r="H13" s="10">
        <f t="shared" si="23"/>
        <v>349</v>
      </c>
      <c r="I13" s="10">
        <v>163.19999999999999</v>
      </c>
      <c r="J13" s="11">
        <v>216724</v>
      </c>
      <c r="K13" s="10">
        <v>42.6</v>
      </c>
      <c r="L13" s="10">
        <v>3.5</v>
      </c>
      <c r="M13" s="10">
        <v>81.8</v>
      </c>
      <c r="N13" s="10">
        <v>10.7</v>
      </c>
      <c r="O13" s="10">
        <v>0</v>
      </c>
      <c r="P13" s="10">
        <f t="shared" si="8"/>
        <v>650.79999999999995</v>
      </c>
      <c r="Q13" s="11">
        <v>0</v>
      </c>
      <c r="R13" s="17">
        <f t="shared" si="24"/>
        <v>3311270</v>
      </c>
      <c r="S13" s="10">
        <v>347.5</v>
      </c>
      <c r="T13" s="10">
        <v>351.4</v>
      </c>
      <c r="U13" s="23"/>
      <c r="V13" s="10">
        <f t="shared" si="25"/>
        <v>351.4</v>
      </c>
      <c r="W13" s="24">
        <f t="shared" si="26"/>
        <v>1.5</v>
      </c>
      <c r="X13" s="23">
        <f t="shared" si="9"/>
        <v>0</v>
      </c>
      <c r="Y13" s="10">
        <f t="shared" si="27"/>
        <v>352.9</v>
      </c>
      <c r="Z13" s="10">
        <f t="shared" si="10"/>
        <v>164.5</v>
      </c>
      <c r="AA13" s="23">
        <v>42.6</v>
      </c>
      <c r="AB13" s="23">
        <v>3.5</v>
      </c>
      <c r="AC13" s="23">
        <v>81.8</v>
      </c>
      <c r="AD13" s="23">
        <v>10.7</v>
      </c>
      <c r="AE13" s="23">
        <v>0</v>
      </c>
      <c r="AF13" s="10">
        <f t="shared" si="28"/>
        <v>656</v>
      </c>
      <c r="AG13" s="25">
        <v>0</v>
      </c>
      <c r="AH13" s="17">
        <f t="shared" si="29"/>
        <v>3527968</v>
      </c>
      <c r="AI13" s="11">
        <f t="shared" si="30"/>
        <v>216698</v>
      </c>
      <c r="AJ13" s="11">
        <v>336614</v>
      </c>
      <c r="AK13" s="11">
        <f t="shared" si="31"/>
        <v>5046</v>
      </c>
      <c r="AL13" s="11">
        <f t="shared" si="11"/>
        <v>221744</v>
      </c>
      <c r="AO13" s="32">
        <v>108</v>
      </c>
      <c r="AP13" s="35">
        <f t="shared" si="12"/>
        <v>0</v>
      </c>
      <c r="AQ13" s="1" t="b">
        <f t="shared" si="13"/>
        <v>0</v>
      </c>
      <c r="AR13" s="30">
        <f t="shared" si="14"/>
        <v>0</v>
      </c>
      <c r="AS13" s="31">
        <f t="shared" si="15"/>
        <v>0</v>
      </c>
      <c r="AT13" s="36">
        <f t="shared" si="16"/>
        <v>0</v>
      </c>
      <c r="AU13" s="1" t="b">
        <f t="shared" si="17"/>
        <v>1</v>
      </c>
      <c r="AV13" s="1">
        <f t="shared" si="18"/>
        <v>65.463800000000006</v>
      </c>
      <c r="AW13" s="31">
        <f t="shared" si="19"/>
        <v>0.46621400000000002</v>
      </c>
      <c r="AX13" s="36">
        <f t="shared" si="20"/>
        <v>164.5</v>
      </c>
      <c r="AY13" s="37">
        <f t="shared" si="21"/>
        <v>0</v>
      </c>
      <c r="AZ13" s="39">
        <f t="shared" si="22"/>
        <v>164.5</v>
      </c>
    </row>
    <row r="14" spans="1:52" x14ac:dyDescent="0.3">
      <c r="A14" s="9">
        <v>109</v>
      </c>
      <c r="B14" s="1" t="s">
        <v>325</v>
      </c>
      <c r="C14" s="1" t="s">
        <v>326</v>
      </c>
      <c r="D14" s="9" t="s">
        <v>441</v>
      </c>
      <c r="E14" s="10">
        <v>498.8</v>
      </c>
      <c r="F14" s="10">
        <v>4</v>
      </c>
      <c r="G14" s="10">
        <v>0</v>
      </c>
      <c r="H14" s="10">
        <f t="shared" si="23"/>
        <v>502.8</v>
      </c>
      <c r="I14" s="10">
        <v>208.8</v>
      </c>
      <c r="J14" s="11">
        <v>239861</v>
      </c>
      <c r="K14" s="10">
        <v>47.1</v>
      </c>
      <c r="L14" s="10">
        <v>0.4</v>
      </c>
      <c r="M14" s="10">
        <v>129.6</v>
      </c>
      <c r="N14" s="10">
        <v>10.6</v>
      </c>
      <c r="O14" s="10">
        <v>0</v>
      </c>
      <c r="P14" s="10">
        <f t="shared" si="8"/>
        <v>899.3</v>
      </c>
      <c r="Q14" s="11">
        <v>0</v>
      </c>
      <c r="R14" s="17">
        <f t="shared" si="24"/>
        <v>4575638</v>
      </c>
      <c r="S14" s="10">
        <v>496.3</v>
      </c>
      <c r="T14" s="10">
        <v>504.8</v>
      </c>
      <c r="U14" s="23"/>
      <c r="V14" s="10">
        <f t="shared" si="25"/>
        <v>504.8</v>
      </c>
      <c r="W14" s="24">
        <f t="shared" si="26"/>
        <v>4</v>
      </c>
      <c r="X14" s="23">
        <f t="shared" si="9"/>
        <v>0</v>
      </c>
      <c r="Y14" s="10">
        <f t="shared" si="27"/>
        <v>508.8</v>
      </c>
      <c r="Z14" s="10">
        <f t="shared" si="10"/>
        <v>210.3</v>
      </c>
      <c r="AA14" s="23">
        <v>47.1</v>
      </c>
      <c r="AB14" s="23">
        <v>0.4</v>
      </c>
      <c r="AC14" s="23">
        <v>129.6</v>
      </c>
      <c r="AD14" s="23">
        <v>10.6</v>
      </c>
      <c r="AE14" s="23">
        <v>0</v>
      </c>
      <c r="AF14" s="10">
        <f t="shared" si="28"/>
        <v>906.8</v>
      </c>
      <c r="AG14" s="25">
        <v>0</v>
      </c>
      <c r="AH14" s="17">
        <f t="shared" si="29"/>
        <v>4876770</v>
      </c>
      <c r="AI14" s="11">
        <f t="shared" si="30"/>
        <v>301132</v>
      </c>
      <c r="AJ14" s="11">
        <v>430291</v>
      </c>
      <c r="AK14" s="11">
        <f t="shared" si="31"/>
        <v>6450</v>
      </c>
      <c r="AL14" s="11">
        <f t="shared" si="11"/>
        <v>307582</v>
      </c>
      <c r="AO14" s="32">
        <v>109</v>
      </c>
      <c r="AP14" s="35">
        <f t="shared" si="12"/>
        <v>0</v>
      </c>
      <c r="AQ14" s="1" t="b">
        <f t="shared" si="13"/>
        <v>0</v>
      </c>
      <c r="AR14" s="30">
        <f t="shared" si="14"/>
        <v>0</v>
      </c>
      <c r="AS14" s="31">
        <f t="shared" si="15"/>
        <v>0</v>
      </c>
      <c r="AT14" s="36">
        <f t="shared" si="16"/>
        <v>0</v>
      </c>
      <c r="AU14" s="1" t="b">
        <f t="shared" si="17"/>
        <v>1</v>
      </c>
      <c r="AV14" s="1">
        <f t="shared" si="18"/>
        <v>258.39</v>
      </c>
      <c r="AW14" s="31">
        <f t="shared" si="19"/>
        <v>0.41324699999999998</v>
      </c>
      <c r="AX14" s="36">
        <f t="shared" si="20"/>
        <v>210.3</v>
      </c>
      <c r="AY14" s="37">
        <f t="shared" si="21"/>
        <v>0</v>
      </c>
      <c r="AZ14" s="39">
        <f t="shared" si="22"/>
        <v>210.3</v>
      </c>
    </row>
    <row r="15" spans="1:52" x14ac:dyDescent="0.3">
      <c r="A15" s="9">
        <v>110</v>
      </c>
      <c r="B15" s="1" t="s">
        <v>304</v>
      </c>
      <c r="C15" s="1" t="s">
        <v>305</v>
      </c>
      <c r="D15" s="9" t="s">
        <v>440</v>
      </c>
      <c r="E15" s="10">
        <v>176</v>
      </c>
      <c r="F15" s="10">
        <v>2</v>
      </c>
      <c r="G15" s="10">
        <v>0</v>
      </c>
      <c r="H15" s="10">
        <f t="shared" si="23"/>
        <v>178</v>
      </c>
      <c r="I15" s="10">
        <v>143.69999999999999</v>
      </c>
      <c r="J15" s="11">
        <v>169497</v>
      </c>
      <c r="K15" s="10">
        <v>33.299999999999997</v>
      </c>
      <c r="L15" s="10">
        <v>0</v>
      </c>
      <c r="M15" s="10">
        <v>26.9</v>
      </c>
      <c r="N15" s="10">
        <v>4.7</v>
      </c>
      <c r="O15" s="10">
        <v>0</v>
      </c>
      <c r="P15" s="10">
        <f t="shared" si="8"/>
        <v>386.6</v>
      </c>
      <c r="Q15" s="11">
        <v>0</v>
      </c>
      <c r="R15" s="17">
        <f t="shared" si="24"/>
        <v>1967021</v>
      </c>
      <c r="S15" s="10">
        <v>169.5</v>
      </c>
      <c r="T15" s="10">
        <v>172.5</v>
      </c>
      <c r="U15" s="23"/>
      <c r="V15" s="10">
        <f t="shared" si="25"/>
        <v>172.5</v>
      </c>
      <c r="W15" s="24">
        <f t="shared" si="26"/>
        <v>2</v>
      </c>
      <c r="X15" s="23">
        <f t="shared" si="9"/>
        <v>0</v>
      </c>
      <c r="Y15" s="10">
        <f t="shared" si="27"/>
        <v>174.5</v>
      </c>
      <c r="Z15" s="10">
        <f t="shared" si="10"/>
        <v>142.5</v>
      </c>
      <c r="AA15" s="23">
        <v>33.299999999999997</v>
      </c>
      <c r="AB15" s="23">
        <v>0</v>
      </c>
      <c r="AC15" s="23">
        <v>26.9</v>
      </c>
      <c r="AD15" s="23">
        <v>4.7</v>
      </c>
      <c r="AE15" s="23">
        <v>0</v>
      </c>
      <c r="AF15" s="10">
        <f t="shared" si="28"/>
        <v>381.9</v>
      </c>
      <c r="AG15" s="25">
        <v>0</v>
      </c>
      <c r="AH15" s="17">
        <f t="shared" si="29"/>
        <v>2053858</v>
      </c>
      <c r="AI15" s="11">
        <f t="shared" si="30"/>
        <v>86837</v>
      </c>
      <c r="AJ15" s="11">
        <v>236287</v>
      </c>
      <c r="AK15" s="11">
        <f t="shared" si="31"/>
        <v>3542</v>
      </c>
      <c r="AL15" s="11">
        <f t="shared" si="11"/>
        <v>90379</v>
      </c>
      <c r="AO15" s="32">
        <v>110</v>
      </c>
      <c r="AP15" s="35">
        <f t="shared" si="12"/>
        <v>0</v>
      </c>
      <c r="AQ15" s="1" t="b">
        <f t="shared" si="13"/>
        <v>1</v>
      </c>
      <c r="AR15" s="30">
        <f t="shared" si="14"/>
        <v>719.298</v>
      </c>
      <c r="AS15" s="31">
        <f t="shared" si="15"/>
        <v>0.81685200000000002</v>
      </c>
      <c r="AT15" s="36">
        <f t="shared" si="16"/>
        <v>142.5</v>
      </c>
      <c r="AU15" s="1" t="b">
        <f t="shared" si="17"/>
        <v>0</v>
      </c>
      <c r="AV15" s="1">
        <f t="shared" si="18"/>
        <v>0</v>
      </c>
      <c r="AW15" s="31">
        <f t="shared" si="19"/>
        <v>0</v>
      </c>
      <c r="AX15" s="36">
        <f t="shared" si="20"/>
        <v>0</v>
      </c>
      <c r="AY15" s="37">
        <f t="shared" si="21"/>
        <v>0</v>
      </c>
      <c r="AZ15" s="39">
        <f t="shared" si="22"/>
        <v>142.5</v>
      </c>
    </row>
    <row r="16" spans="1:52" x14ac:dyDescent="0.3">
      <c r="A16" s="9">
        <v>111</v>
      </c>
      <c r="B16" s="1" t="s">
        <v>114</v>
      </c>
      <c r="C16" s="1" t="s">
        <v>115</v>
      </c>
      <c r="D16" s="9" t="s">
        <v>440</v>
      </c>
      <c r="E16" s="10">
        <v>354.2</v>
      </c>
      <c r="F16" s="10">
        <v>5</v>
      </c>
      <c r="G16" s="10">
        <v>0</v>
      </c>
      <c r="H16" s="10">
        <f t="shared" si="23"/>
        <v>359.2</v>
      </c>
      <c r="I16" s="10">
        <v>166.7</v>
      </c>
      <c r="J16" s="11">
        <v>260689</v>
      </c>
      <c r="K16" s="10">
        <v>51.2</v>
      </c>
      <c r="L16" s="10">
        <v>0</v>
      </c>
      <c r="M16" s="10">
        <v>66.7</v>
      </c>
      <c r="N16" s="10">
        <v>6.2</v>
      </c>
      <c r="O16" s="10">
        <v>0</v>
      </c>
      <c r="P16" s="10">
        <f t="shared" si="8"/>
        <v>650</v>
      </c>
      <c r="Q16" s="11">
        <v>0</v>
      </c>
      <c r="R16" s="17">
        <f t="shared" si="24"/>
        <v>3307200</v>
      </c>
      <c r="S16" s="10">
        <v>354.2</v>
      </c>
      <c r="T16" s="10">
        <v>369.8</v>
      </c>
      <c r="U16" s="23"/>
      <c r="V16" s="10">
        <f t="shared" si="25"/>
        <v>369.8</v>
      </c>
      <c r="W16" s="24">
        <f t="shared" si="26"/>
        <v>5</v>
      </c>
      <c r="X16" s="23">
        <f t="shared" si="9"/>
        <v>0</v>
      </c>
      <c r="Y16" s="10">
        <f t="shared" si="27"/>
        <v>374.8</v>
      </c>
      <c r="Z16" s="10">
        <f t="shared" si="10"/>
        <v>171.9</v>
      </c>
      <c r="AA16" s="23">
        <v>51.2</v>
      </c>
      <c r="AB16" s="23">
        <v>0</v>
      </c>
      <c r="AC16" s="23">
        <v>66.7</v>
      </c>
      <c r="AD16" s="23">
        <v>6.2</v>
      </c>
      <c r="AE16" s="23">
        <v>0</v>
      </c>
      <c r="AF16" s="10">
        <f t="shared" si="28"/>
        <v>670.8</v>
      </c>
      <c r="AG16" s="25">
        <v>0</v>
      </c>
      <c r="AH16" s="17">
        <f t="shared" si="29"/>
        <v>3607562</v>
      </c>
      <c r="AI16" s="11">
        <f t="shared" si="30"/>
        <v>300362</v>
      </c>
      <c r="AJ16" s="11">
        <v>414816</v>
      </c>
      <c r="AK16" s="11">
        <f t="shared" si="31"/>
        <v>6218</v>
      </c>
      <c r="AL16" s="11">
        <f t="shared" si="11"/>
        <v>306580</v>
      </c>
      <c r="AO16" s="32">
        <v>111</v>
      </c>
      <c r="AP16" s="35">
        <f t="shared" si="12"/>
        <v>0</v>
      </c>
      <c r="AQ16" s="1" t="b">
        <f t="shared" si="13"/>
        <v>0</v>
      </c>
      <c r="AR16" s="30">
        <f t="shared" si="14"/>
        <v>0</v>
      </c>
      <c r="AS16" s="31">
        <f t="shared" si="15"/>
        <v>0</v>
      </c>
      <c r="AT16" s="36">
        <f t="shared" si="16"/>
        <v>0</v>
      </c>
      <c r="AU16" s="1" t="b">
        <f t="shared" si="17"/>
        <v>1</v>
      </c>
      <c r="AV16" s="1">
        <f t="shared" si="18"/>
        <v>92.564999999999998</v>
      </c>
      <c r="AW16" s="31">
        <f t="shared" si="19"/>
        <v>0.45877299999999999</v>
      </c>
      <c r="AX16" s="36">
        <f t="shared" si="20"/>
        <v>171.9</v>
      </c>
      <c r="AY16" s="37">
        <f t="shared" si="21"/>
        <v>0</v>
      </c>
      <c r="AZ16" s="39">
        <f t="shared" si="22"/>
        <v>171.9</v>
      </c>
    </row>
    <row r="17" spans="1:52" x14ac:dyDescent="0.3">
      <c r="A17" s="9">
        <v>112</v>
      </c>
      <c r="B17" s="1" t="s">
        <v>132</v>
      </c>
      <c r="C17" s="1" t="s">
        <v>133</v>
      </c>
      <c r="D17" s="9" t="s">
        <v>440</v>
      </c>
      <c r="E17" s="10">
        <v>476</v>
      </c>
      <c r="F17" s="10">
        <v>9.5</v>
      </c>
      <c r="G17" s="10">
        <v>1</v>
      </c>
      <c r="H17" s="10">
        <f t="shared" si="23"/>
        <v>486.5</v>
      </c>
      <c r="I17" s="10">
        <v>204.5</v>
      </c>
      <c r="J17" s="11">
        <v>342341</v>
      </c>
      <c r="K17" s="10">
        <v>67.3</v>
      </c>
      <c r="L17" s="10">
        <v>0</v>
      </c>
      <c r="M17" s="10">
        <v>88.5</v>
      </c>
      <c r="N17" s="10">
        <v>7.4</v>
      </c>
      <c r="O17" s="10">
        <v>0</v>
      </c>
      <c r="P17" s="10">
        <f t="shared" si="8"/>
        <v>854.2</v>
      </c>
      <c r="Q17" s="11">
        <v>2052400</v>
      </c>
      <c r="R17" s="17">
        <f t="shared" si="24"/>
        <v>6398570</v>
      </c>
      <c r="S17" s="10">
        <v>476</v>
      </c>
      <c r="T17" s="10">
        <v>403</v>
      </c>
      <c r="U17" s="23"/>
      <c r="V17" s="10">
        <f t="shared" si="25"/>
        <v>439.5</v>
      </c>
      <c r="W17" s="24">
        <f t="shared" si="26"/>
        <v>9.5</v>
      </c>
      <c r="X17" s="23">
        <f t="shared" si="9"/>
        <v>1</v>
      </c>
      <c r="Y17" s="10">
        <f t="shared" si="27"/>
        <v>450</v>
      </c>
      <c r="Z17" s="10">
        <f t="shared" si="10"/>
        <v>195</v>
      </c>
      <c r="AA17" s="23">
        <v>67.3</v>
      </c>
      <c r="AB17" s="23">
        <v>0</v>
      </c>
      <c r="AC17" s="23">
        <v>88.5</v>
      </c>
      <c r="AD17" s="23">
        <v>7.4</v>
      </c>
      <c r="AE17" s="23">
        <v>0</v>
      </c>
      <c r="AF17" s="10">
        <f t="shared" si="28"/>
        <v>808.2</v>
      </c>
      <c r="AG17" s="25">
        <v>2052400</v>
      </c>
      <c r="AH17" s="17">
        <f t="shared" si="29"/>
        <v>6398900</v>
      </c>
      <c r="AI17" s="11">
        <f t="shared" si="30"/>
        <v>330</v>
      </c>
      <c r="AJ17" s="11">
        <v>543884</v>
      </c>
      <c r="AK17" s="11">
        <f t="shared" si="31"/>
        <v>8153</v>
      </c>
      <c r="AL17" s="11">
        <f t="shared" si="11"/>
        <v>8483</v>
      </c>
      <c r="AO17" s="32">
        <v>112</v>
      </c>
      <c r="AP17" s="35">
        <f t="shared" si="12"/>
        <v>0</v>
      </c>
      <c r="AQ17" s="1" t="b">
        <f t="shared" si="13"/>
        <v>0</v>
      </c>
      <c r="AR17" s="30">
        <f t="shared" si="14"/>
        <v>0</v>
      </c>
      <c r="AS17" s="31">
        <f t="shared" si="15"/>
        <v>0</v>
      </c>
      <c r="AT17" s="36">
        <f t="shared" si="16"/>
        <v>0</v>
      </c>
      <c r="AU17" s="1" t="b">
        <f t="shared" si="17"/>
        <v>1</v>
      </c>
      <c r="AV17" s="1">
        <f t="shared" si="18"/>
        <v>185.625</v>
      </c>
      <c r="AW17" s="31">
        <f t="shared" si="19"/>
        <v>0.433224</v>
      </c>
      <c r="AX17" s="36">
        <f t="shared" si="20"/>
        <v>195</v>
      </c>
      <c r="AY17" s="37">
        <f t="shared" si="21"/>
        <v>0</v>
      </c>
      <c r="AZ17" s="39">
        <f t="shared" si="22"/>
        <v>195</v>
      </c>
    </row>
    <row r="18" spans="1:52" x14ac:dyDescent="0.3">
      <c r="A18" s="9">
        <v>113</v>
      </c>
      <c r="B18" s="1" t="s">
        <v>278</v>
      </c>
      <c r="C18" s="1" t="s">
        <v>279</v>
      </c>
      <c r="D18" s="9" t="s">
        <v>441</v>
      </c>
      <c r="E18" s="10">
        <v>1033.0999999999999</v>
      </c>
      <c r="F18" s="10">
        <v>10</v>
      </c>
      <c r="G18" s="10">
        <v>0</v>
      </c>
      <c r="H18" s="10">
        <f t="shared" si="23"/>
        <v>1043.0999999999999</v>
      </c>
      <c r="I18" s="10">
        <v>241.7</v>
      </c>
      <c r="J18" s="11">
        <v>403898</v>
      </c>
      <c r="K18" s="10">
        <v>79.400000000000006</v>
      </c>
      <c r="L18" s="10">
        <v>0</v>
      </c>
      <c r="M18" s="10">
        <v>117.6</v>
      </c>
      <c r="N18" s="10">
        <v>17.5</v>
      </c>
      <c r="O18" s="10">
        <v>0</v>
      </c>
      <c r="P18" s="10">
        <f t="shared" si="8"/>
        <v>1499.3</v>
      </c>
      <c r="Q18" s="11">
        <v>0</v>
      </c>
      <c r="R18" s="17">
        <f t="shared" si="24"/>
        <v>7628438</v>
      </c>
      <c r="S18" s="10">
        <v>1033.0999999999999</v>
      </c>
      <c r="T18" s="10">
        <v>898.5</v>
      </c>
      <c r="U18" s="23"/>
      <c r="V18" s="10">
        <f t="shared" si="25"/>
        <v>965.8</v>
      </c>
      <c r="W18" s="24">
        <f t="shared" si="26"/>
        <v>10</v>
      </c>
      <c r="X18" s="23">
        <f t="shared" si="9"/>
        <v>0</v>
      </c>
      <c r="Y18" s="10">
        <f t="shared" si="27"/>
        <v>975.8</v>
      </c>
      <c r="Z18" s="10">
        <f t="shared" si="10"/>
        <v>248.4</v>
      </c>
      <c r="AA18" s="23">
        <v>79.400000000000006</v>
      </c>
      <c r="AB18" s="23">
        <v>0</v>
      </c>
      <c r="AC18" s="23">
        <v>117.6</v>
      </c>
      <c r="AD18" s="23">
        <v>17.5</v>
      </c>
      <c r="AE18" s="23">
        <v>0</v>
      </c>
      <c r="AF18" s="10">
        <f t="shared" si="28"/>
        <v>1438.7</v>
      </c>
      <c r="AG18" s="25">
        <v>0</v>
      </c>
      <c r="AH18" s="17">
        <f t="shared" si="29"/>
        <v>7737329</v>
      </c>
      <c r="AI18" s="11">
        <f t="shared" si="30"/>
        <v>108891</v>
      </c>
      <c r="AJ18" s="11">
        <v>779833</v>
      </c>
      <c r="AK18" s="11">
        <f t="shared" si="31"/>
        <v>11689</v>
      </c>
      <c r="AL18" s="11">
        <f t="shared" si="11"/>
        <v>120580</v>
      </c>
      <c r="AO18" s="32">
        <v>113</v>
      </c>
      <c r="AP18" s="35">
        <f t="shared" si="12"/>
        <v>0</v>
      </c>
      <c r="AQ18" s="1" t="b">
        <f t="shared" si="13"/>
        <v>0</v>
      </c>
      <c r="AR18" s="30">
        <f t="shared" si="14"/>
        <v>0</v>
      </c>
      <c r="AS18" s="31">
        <f t="shared" si="15"/>
        <v>0</v>
      </c>
      <c r="AT18" s="36">
        <f t="shared" si="16"/>
        <v>0</v>
      </c>
      <c r="AU18" s="1" t="b">
        <f t="shared" si="17"/>
        <v>1</v>
      </c>
      <c r="AV18" s="1">
        <f t="shared" si="18"/>
        <v>836.30250000000001</v>
      </c>
      <c r="AW18" s="31">
        <f t="shared" si="19"/>
        <v>0.25458399999999998</v>
      </c>
      <c r="AX18" s="36">
        <f t="shared" si="20"/>
        <v>248.4</v>
      </c>
      <c r="AY18" s="37">
        <f t="shared" si="21"/>
        <v>0</v>
      </c>
      <c r="AZ18" s="39">
        <f t="shared" si="22"/>
        <v>248.4</v>
      </c>
    </row>
    <row r="19" spans="1:52" x14ac:dyDescent="0.3">
      <c r="A19" s="9">
        <v>114</v>
      </c>
      <c r="B19" s="1" t="s">
        <v>114</v>
      </c>
      <c r="C19" s="1" t="s">
        <v>116</v>
      </c>
      <c r="D19" s="9" t="s">
        <v>440</v>
      </c>
      <c r="E19" s="10">
        <v>594.70000000000005</v>
      </c>
      <c r="F19" s="10">
        <v>9</v>
      </c>
      <c r="G19" s="10">
        <v>0</v>
      </c>
      <c r="H19" s="10">
        <f t="shared" si="23"/>
        <v>603.70000000000005</v>
      </c>
      <c r="I19" s="10">
        <v>230</v>
      </c>
      <c r="J19" s="11">
        <v>289519</v>
      </c>
      <c r="K19" s="10">
        <v>56.9</v>
      </c>
      <c r="L19" s="10">
        <v>0</v>
      </c>
      <c r="M19" s="10">
        <v>154.5</v>
      </c>
      <c r="N19" s="10">
        <v>16.899999999999999</v>
      </c>
      <c r="O19" s="10">
        <v>0</v>
      </c>
      <c r="P19" s="10">
        <f t="shared" si="8"/>
        <v>1062</v>
      </c>
      <c r="Q19" s="11">
        <v>12880</v>
      </c>
      <c r="R19" s="17">
        <f t="shared" si="24"/>
        <v>5416336</v>
      </c>
      <c r="S19" s="10">
        <v>594.70000000000005</v>
      </c>
      <c r="T19" s="10">
        <v>605.20000000000005</v>
      </c>
      <c r="U19" s="23"/>
      <c r="V19" s="10">
        <f t="shared" si="25"/>
        <v>605.20000000000005</v>
      </c>
      <c r="W19" s="24">
        <f t="shared" si="26"/>
        <v>9</v>
      </c>
      <c r="X19" s="23">
        <f t="shared" si="9"/>
        <v>0</v>
      </c>
      <c r="Y19" s="10">
        <f t="shared" si="27"/>
        <v>614.20000000000005</v>
      </c>
      <c r="Z19" s="10">
        <f t="shared" si="10"/>
        <v>231.8</v>
      </c>
      <c r="AA19" s="23">
        <v>56.9</v>
      </c>
      <c r="AB19" s="23">
        <v>0</v>
      </c>
      <c r="AC19" s="23">
        <v>154.5</v>
      </c>
      <c r="AD19" s="23">
        <v>16.899999999999999</v>
      </c>
      <c r="AE19" s="23">
        <v>0</v>
      </c>
      <c r="AF19" s="10">
        <f t="shared" si="28"/>
        <v>1074.3</v>
      </c>
      <c r="AG19" s="25">
        <v>12880</v>
      </c>
      <c r="AH19" s="17">
        <f t="shared" si="29"/>
        <v>5790465</v>
      </c>
      <c r="AI19" s="11">
        <f t="shared" si="30"/>
        <v>374129</v>
      </c>
      <c r="AJ19" s="11">
        <v>719784</v>
      </c>
      <c r="AK19" s="11">
        <f t="shared" si="31"/>
        <v>10789</v>
      </c>
      <c r="AL19" s="11">
        <f t="shared" si="11"/>
        <v>384918</v>
      </c>
      <c r="AO19" s="32">
        <v>114</v>
      </c>
      <c r="AP19" s="35">
        <f t="shared" si="12"/>
        <v>0</v>
      </c>
      <c r="AQ19" s="1" t="b">
        <f t="shared" si="13"/>
        <v>0</v>
      </c>
      <c r="AR19" s="30">
        <f t="shared" si="14"/>
        <v>0</v>
      </c>
      <c r="AS19" s="31">
        <f t="shared" si="15"/>
        <v>0</v>
      </c>
      <c r="AT19" s="36">
        <f t="shared" si="16"/>
        <v>0</v>
      </c>
      <c r="AU19" s="1" t="b">
        <f t="shared" si="17"/>
        <v>1</v>
      </c>
      <c r="AV19" s="1">
        <f t="shared" si="18"/>
        <v>388.82249999999999</v>
      </c>
      <c r="AW19" s="31">
        <f t="shared" si="19"/>
        <v>0.37743700000000002</v>
      </c>
      <c r="AX19" s="36">
        <f t="shared" si="20"/>
        <v>231.8</v>
      </c>
      <c r="AY19" s="37">
        <f t="shared" si="21"/>
        <v>0</v>
      </c>
      <c r="AZ19" s="39">
        <f t="shared" si="22"/>
        <v>231.8</v>
      </c>
    </row>
    <row r="20" spans="1:52" x14ac:dyDescent="0.3">
      <c r="A20" s="9">
        <v>115</v>
      </c>
      <c r="B20" s="1" t="s">
        <v>278</v>
      </c>
      <c r="C20" s="1" t="s">
        <v>280</v>
      </c>
      <c r="D20" s="9" t="s">
        <v>441</v>
      </c>
      <c r="E20" s="10">
        <v>692</v>
      </c>
      <c r="F20" s="10">
        <v>18.5</v>
      </c>
      <c r="G20" s="10">
        <v>0</v>
      </c>
      <c r="H20" s="10">
        <f t="shared" si="23"/>
        <v>710.5</v>
      </c>
      <c r="I20" s="10">
        <v>244.9</v>
      </c>
      <c r="J20" s="11">
        <v>257727</v>
      </c>
      <c r="K20" s="10">
        <v>50.7</v>
      </c>
      <c r="L20" s="10">
        <v>2</v>
      </c>
      <c r="M20" s="10">
        <v>82.8</v>
      </c>
      <c r="N20" s="10">
        <v>15.1</v>
      </c>
      <c r="O20" s="10">
        <v>0</v>
      </c>
      <c r="P20" s="10">
        <f t="shared" si="8"/>
        <v>1106</v>
      </c>
      <c r="Q20" s="11">
        <v>0</v>
      </c>
      <c r="R20" s="17">
        <f t="shared" si="24"/>
        <v>5627328</v>
      </c>
      <c r="S20" s="10">
        <v>692</v>
      </c>
      <c r="T20" s="10">
        <v>662.8</v>
      </c>
      <c r="U20" s="23"/>
      <c r="V20" s="10">
        <f t="shared" si="25"/>
        <v>677.4</v>
      </c>
      <c r="W20" s="24">
        <f t="shared" si="26"/>
        <v>18.5</v>
      </c>
      <c r="X20" s="23">
        <f t="shared" si="9"/>
        <v>0</v>
      </c>
      <c r="Y20" s="10">
        <f t="shared" si="27"/>
        <v>695.9</v>
      </c>
      <c r="Z20" s="10">
        <f t="shared" si="10"/>
        <v>243.3</v>
      </c>
      <c r="AA20" s="23">
        <v>50.7</v>
      </c>
      <c r="AB20" s="23">
        <v>2</v>
      </c>
      <c r="AC20" s="23">
        <v>82.8</v>
      </c>
      <c r="AD20" s="23">
        <v>15.1</v>
      </c>
      <c r="AE20" s="23">
        <v>0</v>
      </c>
      <c r="AF20" s="10">
        <f t="shared" si="28"/>
        <v>1089.8</v>
      </c>
      <c r="AG20" s="25">
        <v>0</v>
      </c>
      <c r="AH20" s="17">
        <f t="shared" si="29"/>
        <v>5860944</v>
      </c>
      <c r="AI20" s="11">
        <f t="shared" si="30"/>
        <v>233616</v>
      </c>
      <c r="AJ20" s="11">
        <v>545336</v>
      </c>
      <c r="AK20" s="11">
        <f t="shared" si="31"/>
        <v>8174</v>
      </c>
      <c r="AL20" s="11">
        <f t="shared" si="11"/>
        <v>241790</v>
      </c>
      <c r="AO20" s="32">
        <v>115</v>
      </c>
      <c r="AP20" s="35">
        <f t="shared" si="12"/>
        <v>0</v>
      </c>
      <c r="AQ20" s="1" t="b">
        <f t="shared" si="13"/>
        <v>0</v>
      </c>
      <c r="AR20" s="30">
        <f t="shared" si="14"/>
        <v>0</v>
      </c>
      <c r="AS20" s="31">
        <f t="shared" si="15"/>
        <v>0</v>
      </c>
      <c r="AT20" s="36">
        <f t="shared" si="16"/>
        <v>0</v>
      </c>
      <c r="AU20" s="1" t="b">
        <f t="shared" si="17"/>
        <v>1</v>
      </c>
      <c r="AV20" s="1">
        <f t="shared" si="18"/>
        <v>489.92630000000003</v>
      </c>
      <c r="AW20" s="31">
        <f t="shared" si="19"/>
        <v>0.34967999999999999</v>
      </c>
      <c r="AX20" s="36">
        <f t="shared" si="20"/>
        <v>243.3</v>
      </c>
      <c r="AY20" s="37">
        <f t="shared" si="21"/>
        <v>0</v>
      </c>
      <c r="AZ20" s="39">
        <f t="shared" si="22"/>
        <v>243.3</v>
      </c>
    </row>
    <row r="21" spans="1:52" x14ac:dyDescent="0.3">
      <c r="A21" s="9">
        <v>200</v>
      </c>
      <c r="B21" s="1" t="s">
        <v>162</v>
      </c>
      <c r="C21" s="1" t="s">
        <v>163</v>
      </c>
      <c r="D21" s="9" t="s">
        <v>440</v>
      </c>
      <c r="E21" s="10">
        <v>236.5</v>
      </c>
      <c r="F21" s="10">
        <v>2.5</v>
      </c>
      <c r="G21" s="10">
        <v>0</v>
      </c>
      <c r="H21" s="10">
        <f t="shared" si="23"/>
        <v>239</v>
      </c>
      <c r="I21" s="10">
        <v>154.4</v>
      </c>
      <c r="J21" s="11">
        <v>102297</v>
      </c>
      <c r="K21" s="10">
        <v>20.100000000000001</v>
      </c>
      <c r="L21" s="10">
        <v>8.5</v>
      </c>
      <c r="M21" s="10">
        <v>38.200000000000003</v>
      </c>
      <c r="N21" s="10">
        <v>8.1</v>
      </c>
      <c r="O21" s="10">
        <v>0</v>
      </c>
      <c r="P21" s="10">
        <f t="shared" si="8"/>
        <v>468.3</v>
      </c>
      <c r="Q21" s="11">
        <v>0</v>
      </c>
      <c r="R21" s="17">
        <f t="shared" si="24"/>
        <v>2382710</v>
      </c>
      <c r="S21" s="10">
        <v>224</v>
      </c>
      <c r="T21" s="10">
        <v>223.4</v>
      </c>
      <c r="U21" s="23"/>
      <c r="V21" s="10">
        <f t="shared" si="25"/>
        <v>223.7</v>
      </c>
      <c r="W21" s="24">
        <f t="shared" si="26"/>
        <v>2.5</v>
      </c>
      <c r="X21" s="23">
        <f t="shared" si="9"/>
        <v>0</v>
      </c>
      <c r="Y21" s="10">
        <f t="shared" si="27"/>
        <v>226.2</v>
      </c>
      <c r="Z21" s="10">
        <f t="shared" si="10"/>
        <v>153.80000000000001</v>
      </c>
      <c r="AA21" s="23">
        <v>20.100000000000001</v>
      </c>
      <c r="AB21" s="23">
        <v>8.5</v>
      </c>
      <c r="AC21" s="23">
        <v>38.200000000000003</v>
      </c>
      <c r="AD21" s="23">
        <v>8.1</v>
      </c>
      <c r="AE21" s="23">
        <v>0</v>
      </c>
      <c r="AF21" s="10">
        <f t="shared" si="28"/>
        <v>454.9</v>
      </c>
      <c r="AG21" s="25">
        <v>0</v>
      </c>
      <c r="AH21" s="17">
        <f t="shared" si="29"/>
        <v>2446452</v>
      </c>
      <c r="AI21" s="11">
        <f t="shared" si="30"/>
        <v>63742</v>
      </c>
      <c r="AJ21" s="11">
        <v>148367</v>
      </c>
      <c r="AK21" s="11">
        <f t="shared" si="31"/>
        <v>2224</v>
      </c>
      <c r="AL21" s="11">
        <f t="shared" si="11"/>
        <v>65966</v>
      </c>
      <c r="AO21" s="32">
        <v>200</v>
      </c>
      <c r="AP21" s="35">
        <f t="shared" si="12"/>
        <v>0</v>
      </c>
      <c r="AQ21" s="1" t="b">
        <f t="shared" si="13"/>
        <v>1</v>
      </c>
      <c r="AR21" s="30">
        <f t="shared" si="14"/>
        <v>1218.461</v>
      </c>
      <c r="AS21" s="31">
        <f t="shared" si="15"/>
        <v>0.67981000000000003</v>
      </c>
      <c r="AT21" s="36">
        <f t="shared" si="16"/>
        <v>153.80000000000001</v>
      </c>
      <c r="AU21" s="1" t="b">
        <f t="shared" si="17"/>
        <v>0</v>
      </c>
      <c r="AV21" s="1">
        <f t="shared" si="18"/>
        <v>0</v>
      </c>
      <c r="AW21" s="31">
        <f t="shared" si="19"/>
        <v>0</v>
      </c>
      <c r="AX21" s="36">
        <f t="shared" si="20"/>
        <v>0</v>
      </c>
      <c r="AY21" s="37">
        <f t="shared" si="21"/>
        <v>0</v>
      </c>
      <c r="AZ21" s="39">
        <f t="shared" si="22"/>
        <v>153.80000000000001</v>
      </c>
    </row>
    <row r="22" spans="1:52" x14ac:dyDescent="0.3">
      <c r="A22" s="9">
        <v>202</v>
      </c>
      <c r="B22" s="1" t="s">
        <v>419</v>
      </c>
      <c r="C22" s="1" t="s">
        <v>420</v>
      </c>
      <c r="D22" s="9" t="s">
        <v>440</v>
      </c>
      <c r="E22" s="10">
        <v>3692.6</v>
      </c>
      <c r="F22" s="10">
        <v>78.5</v>
      </c>
      <c r="G22" s="10">
        <v>1</v>
      </c>
      <c r="H22" s="10">
        <f t="shared" si="23"/>
        <v>3772.1</v>
      </c>
      <c r="I22" s="10">
        <v>132.1</v>
      </c>
      <c r="J22" s="11">
        <v>824397</v>
      </c>
      <c r="K22" s="10">
        <v>162</v>
      </c>
      <c r="L22" s="10">
        <v>127.8</v>
      </c>
      <c r="M22" s="10">
        <v>1580.3</v>
      </c>
      <c r="N22" s="10">
        <v>96.2</v>
      </c>
      <c r="O22" s="10">
        <v>0</v>
      </c>
      <c r="P22" s="10">
        <f t="shared" si="8"/>
        <v>5870.5</v>
      </c>
      <c r="Q22" s="11">
        <v>127249</v>
      </c>
      <c r="R22" s="17">
        <f t="shared" si="24"/>
        <v>29996353</v>
      </c>
      <c r="S22" s="10">
        <v>3617.6</v>
      </c>
      <c r="T22" s="10">
        <v>3617.5</v>
      </c>
      <c r="U22" s="23"/>
      <c r="V22" s="10">
        <f t="shared" si="25"/>
        <v>3617.6</v>
      </c>
      <c r="W22" s="24">
        <f t="shared" si="26"/>
        <v>78.5</v>
      </c>
      <c r="X22" s="23">
        <f t="shared" si="9"/>
        <v>1</v>
      </c>
      <c r="Y22" s="10">
        <f t="shared" si="27"/>
        <v>3697.1</v>
      </c>
      <c r="Z22" s="10">
        <f t="shared" si="10"/>
        <v>129.5</v>
      </c>
      <c r="AA22" s="23">
        <v>162</v>
      </c>
      <c r="AB22" s="23">
        <v>127.8</v>
      </c>
      <c r="AC22" s="23">
        <v>1580.3</v>
      </c>
      <c r="AD22" s="23">
        <v>96.2</v>
      </c>
      <c r="AE22" s="23">
        <v>0</v>
      </c>
      <c r="AF22" s="10">
        <f t="shared" si="28"/>
        <v>5792.9</v>
      </c>
      <c r="AG22" s="25">
        <v>127249</v>
      </c>
      <c r="AH22" s="17">
        <f t="shared" si="29"/>
        <v>31281465</v>
      </c>
      <c r="AI22" s="11">
        <f t="shared" si="30"/>
        <v>1285112</v>
      </c>
      <c r="AJ22" s="11">
        <v>3336971</v>
      </c>
      <c r="AK22" s="11">
        <f t="shared" si="31"/>
        <v>50020</v>
      </c>
      <c r="AL22" s="11">
        <f t="shared" si="11"/>
        <v>1335132</v>
      </c>
      <c r="AO22" s="32">
        <v>202</v>
      </c>
      <c r="AP22" s="35">
        <f t="shared" si="12"/>
        <v>0</v>
      </c>
      <c r="AQ22" s="1" t="b">
        <f t="shared" si="13"/>
        <v>0</v>
      </c>
      <c r="AR22" s="30">
        <f t="shared" si="14"/>
        <v>0</v>
      </c>
      <c r="AS22" s="31">
        <f t="shared" si="15"/>
        <v>0</v>
      </c>
      <c r="AT22" s="36">
        <f t="shared" si="16"/>
        <v>0</v>
      </c>
      <c r="AU22" s="1" t="b">
        <f t="shared" si="17"/>
        <v>0</v>
      </c>
      <c r="AV22" s="1">
        <f t="shared" si="18"/>
        <v>0</v>
      </c>
      <c r="AW22" s="31">
        <f t="shared" si="19"/>
        <v>0</v>
      </c>
      <c r="AX22" s="36">
        <f t="shared" si="20"/>
        <v>0</v>
      </c>
      <c r="AY22" s="37">
        <f t="shared" si="21"/>
        <v>129.5</v>
      </c>
      <c r="AZ22" s="39">
        <f t="shared" si="22"/>
        <v>129.5</v>
      </c>
    </row>
    <row r="23" spans="1:52" x14ac:dyDescent="0.3">
      <c r="A23" s="9">
        <v>203</v>
      </c>
      <c r="B23" s="1" t="s">
        <v>419</v>
      </c>
      <c r="C23" s="1" t="s">
        <v>421</v>
      </c>
      <c r="D23" s="9" t="s">
        <v>440</v>
      </c>
      <c r="E23" s="10">
        <v>2638</v>
      </c>
      <c r="F23" s="10">
        <v>20.5</v>
      </c>
      <c r="G23" s="10">
        <v>0</v>
      </c>
      <c r="H23" s="10">
        <f t="shared" si="23"/>
        <v>2658.5</v>
      </c>
      <c r="I23" s="10">
        <v>93.2</v>
      </c>
      <c r="J23" s="11">
        <v>862022</v>
      </c>
      <c r="K23" s="10">
        <v>169.4</v>
      </c>
      <c r="L23" s="10">
        <v>38.5</v>
      </c>
      <c r="M23" s="10">
        <v>289.39999999999998</v>
      </c>
      <c r="N23" s="10">
        <v>66.8</v>
      </c>
      <c r="O23" s="10">
        <v>125.7</v>
      </c>
      <c r="P23" s="10">
        <f t="shared" si="8"/>
        <v>3441.5</v>
      </c>
      <c r="Q23" s="11">
        <v>72800</v>
      </c>
      <c r="R23" s="17">
        <f t="shared" si="24"/>
        <v>17583152</v>
      </c>
      <c r="S23" s="10">
        <v>2638</v>
      </c>
      <c r="T23" s="10">
        <v>2651.9</v>
      </c>
      <c r="U23" s="23"/>
      <c r="V23" s="10">
        <f t="shared" si="25"/>
        <v>2651.9</v>
      </c>
      <c r="W23" s="24">
        <f t="shared" si="26"/>
        <v>20.5</v>
      </c>
      <c r="X23" s="23">
        <f t="shared" si="9"/>
        <v>0</v>
      </c>
      <c r="Y23" s="10">
        <f t="shared" si="27"/>
        <v>2672.4</v>
      </c>
      <c r="Z23" s="10">
        <f t="shared" si="10"/>
        <v>93.6</v>
      </c>
      <c r="AA23" s="23">
        <v>169.4</v>
      </c>
      <c r="AB23" s="23">
        <v>38.5</v>
      </c>
      <c r="AC23" s="23">
        <v>289.39999999999998</v>
      </c>
      <c r="AD23" s="23">
        <v>66.8</v>
      </c>
      <c r="AE23" s="23">
        <v>125.7</v>
      </c>
      <c r="AF23" s="10">
        <f t="shared" si="28"/>
        <v>3455.8</v>
      </c>
      <c r="AG23" s="25">
        <v>72800</v>
      </c>
      <c r="AH23" s="17">
        <f t="shared" si="29"/>
        <v>18658092</v>
      </c>
      <c r="AI23" s="11">
        <f t="shared" si="30"/>
        <v>1074940</v>
      </c>
      <c r="AJ23" s="11">
        <v>2752674</v>
      </c>
      <c r="AK23" s="11">
        <f t="shared" si="31"/>
        <v>41261</v>
      </c>
      <c r="AL23" s="11">
        <f t="shared" si="11"/>
        <v>1116201</v>
      </c>
      <c r="AO23" s="32">
        <v>203</v>
      </c>
      <c r="AP23" s="35">
        <f t="shared" si="12"/>
        <v>0</v>
      </c>
      <c r="AQ23" s="1" t="b">
        <f t="shared" si="13"/>
        <v>0</v>
      </c>
      <c r="AR23" s="30">
        <f t="shared" si="14"/>
        <v>0</v>
      </c>
      <c r="AS23" s="31">
        <f t="shared" si="15"/>
        <v>0</v>
      </c>
      <c r="AT23" s="36">
        <f t="shared" si="16"/>
        <v>0</v>
      </c>
      <c r="AU23" s="1" t="b">
        <f t="shared" si="17"/>
        <v>0</v>
      </c>
      <c r="AV23" s="1">
        <f t="shared" si="18"/>
        <v>0</v>
      </c>
      <c r="AW23" s="31">
        <f t="shared" si="19"/>
        <v>0</v>
      </c>
      <c r="AX23" s="36">
        <f t="shared" si="20"/>
        <v>0</v>
      </c>
      <c r="AY23" s="37">
        <f t="shared" si="21"/>
        <v>93.6</v>
      </c>
      <c r="AZ23" s="39">
        <f t="shared" si="22"/>
        <v>93.6</v>
      </c>
    </row>
    <row r="24" spans="1:52" x14ac:dyDescent="0.3">
      <c r="A24" s="9">
        <v>204</v>
      </c>
      <c r="B24" s="1" t="s">
        <v>419</v>
      </c>
      <c r="C24" s="1" t="s">
        <v>422</v>
      </c>
      <c r="D24" s="9" t="s">
        <v>440</v>
      </c>
      <c r="E24" s="10">
        <v>2406</v>
      </c>
      <c r="F24" s="10">
        <v>15.5</v>
      </c>
      <c r="G24" s="10">
        <v>0</v>
      </c>
      <c r="H24" s="10">
        <f t="shared" si="23"/>
        <v>2421.5</v>
      </c>
      <c r="I24" s="10">
        <v>84.8</v>
      </c>
      <c r="J24" s="11">
        <v>389202</v>
      </c>
      <c r="K24" s="10">
        <v>76.5</v>
      </c>
      <c r="L24" s="10">
        <v>28.5</v>
      </c>
      <c r="M24" s="10">
        <v>692</v>
      </c>
      <c r="N24" s="10">
        <v>66.2</v>
      </c>
      <c r="O24" s="10">
        <v>0</v>
      </c>
      <c r="P24" s="10">
        <f t="shared" si="8"/>
        <v>3369.5</v>
      </c>
      <c r="Q24" s="11">
        <v>279019</v>
      </c>
      <c r="R24" s="17">
        <f t="shared" si="24"/>
        <v>17423035</v>
      </c>
      <c r="S24" s="10">
        <v>2346</v>
      </c>
      <c r="T24" s="10">
        <v>2383.4</v>
      </c>
      <c r="U24" s="23"/>
      <c r="V24" s="10">
        <f t="shared" si="25"/>
        <v>2383.4</v>
      </c>
      <c r="W24" s="24">
        <f t="shared" si="26"/>
        <v>15.5</v>
      </c>
      <c r="X24" s="23">
        <f t="shared" si="9"/>
        <v>0</v>
      </c>
      <c r="Y24" s="10">
        <f t="shared" si="27"/>
        <v>2398.9</v>
      </c>
      <c r="Z24" s="10">
        <f t="shared" si="10"/>
        <v>84.1</v>
      </c>
      <c r="AA24" s="23">
        <v>76.5</v>
      </c>
      <c r="AB24" s="23">
        <v>28.5</v>
      </c>
      <c r="AC24" s="23">
        <v>692</v>
      </c>
      <c r="AD24" s="23">
        <v>66.2</v>
      </c>
      <c r="AE24" s="23">
        <v>0</v>
      </c>
      <c r="AF24" s="10">
        <f t="shared" si="28"/>
        <v>3346.2</v>
      </c>
      <c r="AG24" s="25">
        <v>279019</v>
      </c>
      <c r="AH24" s="17">
        <f t="shared" si="29"/>
        <v>18274883</v>
      </c>
      <c r="AI24" s="11">
        <f t="shared" si="30"/>
        <v>851848</v>
      </c>
      <c r="AJ24" s="11">
        <v>3275896</v>
      </c>
      <c r="AK24" s="11">
        <f t="shared" si="31"/>
        <v>49104</v>
      </c>
      <c r="AL24" s="11">
        <f t="shared" si="11"/>
        <v>900952</v>
      </c>
      <c r="AO24" s="32">
        <v>204</v>
      </c>
      <c r="AP24" s="35">
        <f t="shared" si="12"/>
        <v>0</v>
      </c>
      <c r="AQ24" s="1" t="b">
        <f t="shared" si="13"/>
        <v>0</v>
      </c>
      <c r="AR24" s="30">
        <f t="shared" si="14"/>
        <v>0</v>
      </c>
      <c r="AS24" s="31">
        <f t="shared" si="15"/>
        <v>0</v>
      </c>
      <c r="AT24" s="36">
        <f t="shared" si="16"/>
        <v>0</v>
      </c>
      <c r="AU24" s="1" t="b">
        <f t="shared" si="17"/>
        <v>0</v>
      </c>
      <c r="AV24" s="1">
        <f t="shared" si="18"/>
        <v>0</v>
      </c>
      <c r="AW24" s="31">
        <f t="shared" si="19"/>
        <v>0</v>
      </c>
      <c r="AX24" s="36">
        <f t="shared" si="20"/>
        <v>0</v>
      </c>
      <c r="AY24" s="37">
        <f t="shared" si="21"/>
        <v>84.1</v>
      </c>
      <c r="AZ24" s="39">
        <f t="shared" si="22"/>
        <v>84.1</v>
      </c>
    </row>
    <row r="25" spans="1:52" x14ac:dyDescent="0.3">
      <c r="A25" s="9">
        <v>205</v>
      </c>
      <c r="B25" s="1" t="s">
        <v>58</v>
      </c>
      <c r="C25" s="1" t="s">
        <v>59</v>
      </c>
      <c r="D25" s="9" t="s">
        <v>441</v>
      </c>
      <c r="E25" s="10">
        <v>505</v>
      </c>
      <c r="F25" s="10">
        <v>8.5</v>
      </c>
      <c r="G25" s="10">
        <v>0</v>
      </c>
      <c r="H25" s="10">
        <f t="shared" si="23"/>
        <v>513.5</v>
      </c>
      <c r="I25" s="10">
        <v>211.4</v>
      </c>
      <c r="J25" s="11">
        <v>365839</v>
      </c>
      <c r="K25" s="10">
        <v>71.900000000000006</v>
      </c>
      <c r="L25" s="10">
        <v>0.7</v>
      </c>
      <c r="M25" s="10">
        <v>96.6</v>
      </c>
      <c r="N25" s="10">
        <v>25.9</v>
      </c>
      <c r="O25" s="10">
        <v>0</v>
      </c>
      <c r="P25" s="10">
        <f t="shared" si="8"/>
        <v>920</v>
      </c>
      <c r="Q25" s="11">
        <v>0</v>
      </c>
      <c r="R25" s="17">
        <f t="shared" si="24"/>
        <v>4680960</v>
      </c>
      <c r="S25" s="10">
        <v>500.6</v>
      </c>
      <c r="T25" s="10">
        <v>493</v>
      </c>
      <c r="U25" s="23"/>
      <c r="V25" s="10">
        <f t="shared" si="25"/>
        <v>496.8</v>
      </c>
      <c r="W25" s="24">
        <f t="shared" si="26"/>
        <v>8.5</v>
      </c>
      <c r="X25" s="23">
        <f t="shared" si="9"/>
        <v>0</v>
      </c>
      <c r="Y25" s="10">
        <f t="shared" si="27"/>
        <v>505.3</v>
      </c>
      <c r="Z25" s="10">
        <f t="shared" si="10"/>
        <v>209.4</v>
      </c>
      <c r="AA25" s="23">
        <v>71.900000000000006</v>
      </c>
      <c r="AB25" s="23">
        <v>0.7</v>
      </c>
      <c r="AC25" s="23">
        <v>96.6</v>
      </c>
      <c r="AD25" s="23">
        <v>25.9</v>
      </c>
      <c r="AE25" s="23">
        <v>0</v>
      </c>
      <c r="AF25" s="10">
        <f t="shared" si="28"/>
        <v>909.8</v>
      </c>
      <c r="AG25" s="25">
        <v>0</v>
      </c>
      <c r="AH25" s="17">
        <f t="shared" si="29"/>
        <v>4892904</v>
      </c>
      <c r="AI25" s="11">
        <f t="shared" si="30"/>
        <v>211944</v>
      </c>
      <c r="AJ25" s="11">
        <v>544061</v>
      </c>
      <c r="AK25" s="11">
        <f t="shared" si="31"/>
        <v>8155</v>
      </c>
      <c r="AL25" s="11">
        <f t="shared" si="11"/>
        <v>220099</v>
      </c>
      <c r="AO25" s="32">
        <v>205</v>
      </c>
      <c r="AP25" s="35">
        <f t="shared" si="12"/>
        <v>0</v>
      </c>
      <c r="AQ25" s="1" t="b">
        <f t="shared" si="13"/>
        <v>0</v>
      </c>
      <c r="AR25" s="30">
        <f t="shared" si="14"/>
        <v>0</v>
      </c>
      <c r="AS25" s="31">
        <f t="shared" si="15"/>
        <v>0</v>
      </c>
      <c r="AT25" s="36">
        <f t="shared" si="16"/>
        <v>0</v>
      </c>
      <c r="AU25" s="1" t="b">
        <f t="shared" si="17"/>
        <v>1</v>
      </c>
      <c r="AV25" s="1">
        <f t="shared" si="18"/>
        <v>254.05879999999999</v>
      </c>
      <c r="AW25" s="31">
        <f t="shared" si="19"/>
        <v>0.41443600000000003</v>
      </c>
      <c r="AX25" s="36">
        <f t="shared" si="20"/>
        <v>209.4</v>
      </c>
      <c r="AY25" s="37">
        <f t="shared" si="21"/>
        <v>0</v>
      </c>
      <c r="AZ25" s="39">
        <f t="shared" si="22"/>
        <v>209.4</v>
      </c>
    </row>
    <row r="26" spans="1:52" x14ac:dyDescent="0.3">
      <c r="A26" s="9">
        <v>206</v>
      </c>
      <c r="B26" s="1" t="s">
        <v>58</v>
      </c>
      <c r="C26" s="1" t="s">
        <v>60</v>
      </c>
      <c r="D26" s="9" t="s">
        <v>441</v>
      </c>
      <c r="E26" s="10">
        <v>464.5</v>
      </c>
      <c r="F26" s="10">
        <v>5.5</v>
      </c>
      <c r="G26" s="10">
        <v>0</v>
      </c>
      <c r="H26" s="10">
        <f t="shared" si="23"/>
        <v>470</v>
      </c>
      <c r="I26" s="10">
        <v>200.4</v>
      </c>
      <c r="J26" s="11">
        <v>296238</v>
      </c>
      <c r="K26" s="10">
        <v>58.2</v>
      </c>
      <c r="L26" s="10">
        <v>3</v>
      </c>
      <c r="M26" s="10">
        <v>90.9</v>
      </c>
      <c r="N26" s="10">
        <v>19.5</v>
      </c>
      <c r="O26" s="10">
        <v>0</v>
      </c>
      <c r="P26" s="10">
        <f t="shared" si="8"/>
        <v>842</v>
      </c>
      <c r="Q26" s="11">
        <v>5600</v>
      </c>
      <c r="R26" s="17">
        <f t="shared" si="24"/>
        <v>4289696</v>
      </c>
      <c r="S26" s="10">
        <v>457.5</v>
      </c>
      <c r="T26" s="10">
        <v>484.6</v>
      </c>
      <c r="U26" s="23"/>
      <c r="V26" s="10">
        <f t="shared" si="25"/>
        <v>484.6</v>
      </c>
      <c r="W26" s="24">
        <f t="shared" si="26"/>
        <v>5.5</v>
      </c>
      <c r="X26" s="23">
        <f t="shared" si="9"/>
        <v>0</v>
      </c>
      <c r="Y26" s="10">
        <f t="shared" si="27"/>
        <v>490.1</v>
      </c>
      <c r="Z26" s="10">
        <f t="shared" si="10"/>
        <v>205.6</v>
      </c>
      <c r="AA26" s="23">
        <v>58.2</v>
      </c>
      <c r="AB26" s="23">
        <v>3</v>
      </c>
      <c r="AC26" s="23">
        <v>90.9</v>
      </c>
      <c r="AD26" s="23">
        <v>19.5</v>
      </c>
      <c r="AE26" s="23">
        <v>0</v>
      </c>
      <c r="AF26" s="10">
        <f t="shared" si="28"/>
        <v>867.3</v>
      </c>
      <c r="AG26" s="25">
        <v>5600</v>
      </c>
      <c r="AH26" s="17">
        <f t="shared" si="29"/>
        <v>4669939</v>
      </c>
      <c r="AI26" s="11">
        <f t="shared" si="30"/>
        <v>380243</v>
      </c>
      <c r="AJ26" s="11">
        <v>507241</v>
      </c>
      <c r="AK26" s="11">
        <f t="shared" si="31"/>
        <v>7603</v>
      </c>
      <c r="AL26" s="11">
        <f t="shared" si="11"/>
        <v>387846</v>
      </c>
      <c r="AO26" s="32">
        <v>206</v>
      </c>
      <c r="AP26" s="35">
        <f t="shared" si="12"/>
        <v>0</v>
      </c>
      <c r="AQ26" s="1" t="b">
        <f t="shared" si="13"/>
        <v>0</v>
      </c>
      <c r="AR26" s="30">
        <f t="shared" si="14"/>
        <v>0</v>
      </c>
      <c r="AS26" s="31">
        <f t="shared" si="15"/>
        <v>0</v>
      </c>
      <c r="AT26" s="36">
        <f t="shared" si="16"/>
        <v>0</v>
      </c>
      <c r="AU26" s="1" t="b">
        <f t="shared" si="17"/>
        <v>1</v>
      </c>
      <c r="AV26" s="1">
        <f t="shared" si="18"/>
        <v>235.24879999999999</v>
      </c>
      <c r="AW26" s="31">
        <f t="shared" si="19"/>
        <v>0.41959999999999997</v>
      </c>
      <c r="AX26" s="36">
        <f t="shared" si="20"/>
        <v>205.6</v>
      </c>
      <c r="AY26" s="37">
        <f t="shared" si="21"/>
        <v>0</v>
      </c>
      <c r="AZ26" s="39">
        <f t="shared" si="22"/>
        <v>205.6</v>
      </c>
    </row>
    <row r="27" spans="1:52" x14ac:dyDescent="0.3">
      <c r="A27" s="9">
        <v>207</v>
      </c>
      <c r="B27" s="1" t="s">
        <v>221</v>
      </c>
      <c r="C27" s="1" t="s">
        <v>222</v>
      </c>
      <c r="D27" s="9" t="s">
        <v>440</v>
      </c>
      <c r="E27" s="10">
        <v>1575.6</v>
      </c>
      <c r="F27" s="10">
        <v>0</v>
      </c>
      <c r="G27" s="10">
        <v>0</v>
      </c>
      <c r="H27" s="10">
        <f t="shared" si="23"/>
        <v>1575.6</v>
      </c>
      <c r="I27" s="10">
        <v>80</v>
      </c>
      <c r="J27" s="11">
        <v>124298</v>
      </c>
      <c r="K27" s="10">
        <v>24.4</v>
      </c>
      <c r="L27" s="10">
        <v>16.3</v>
      </c>
      <c r="M27" s="10">
        <v>29</v>
      </c>
      <c r="N27" s="10">
        <v>0</v>
      </c>
      <c r="O27" s="10">
        <v>0</v>
      </c>
      <c r="P27" s="10">
        <f t="shared" si="8"/>
        <v>1725.3</v>
      </c>
      <c r="Q27" s="11">
        <v>0</v>
      </c>
      <c r="R27" s="17">
        <f t="shared" si="24"/>
        <v>8778326</v>
      </c>
      <c r="S27" s="10">
        <v>1575.6</v>
      </c>
      <c r="T27" s="10">
        <v>1569.5</v>
      </c>
      <c r="U27" s="23"/>
      <c r="V27" s="10">
        <f t="shared" si="25"/>
        <v>1572.6</v>
      </c>
      <c r="W27" s="24">
        <f t="shared" si="26"/>
        <v>0</v>
      </c>
      <c r="X27" s="23">
        <f t="shared" si="9"/>
        <v>0</v>
      </c>
      <c r="Y27" s="10">
        <f t="shared" si="27"/>
        <v>1572.6</v>
      </c>
      <c r="Z27" s="10">
        <f t="shared" si="10"/>
        <v>81.5</v>
      </c>
      <c r="AA27" s="23">
        <v>24.4</v>
      </c>
      <c r="AB27" s="23">
        <v>16.3</v>
      </c>
      <c r="AC27" s="23">
        <v>29</v>
      </c>
      <c r="AD27" s="23">
        <v>0</v>
      </c>
      <c r="AE27" s="23">
        <v>0</v>
      </c>
      <c r="AF27" s="10">
        <f t="shared" si="28"/>
        <v>1723.8</v>
      </c>
      <c r="AG27" s="25">
        <v>0</v>
      </c>
      <c r="AH27" s="17">
        <f t="shared" si="29"/>
        <v>9270596</v>
      </c>
      <c r="AI27" s="11">
        <f t="shared" si="30"/>
        <v>492270</v>
      </c>
      <c r="AJ27" s="11">
        <v>1100297</v>
      </c>
      <c r="AK27" s="11">
        <f t="shared" si="31"/>
        <v>16493</v>
      </c>
      <c r="AL27" s="11">
        <f t="shared" si="11"/>
        <v>508763</v>
      </c>
      <c r="AO27" s="32">
        <v>207</v>
      </c>
      <c r="AP27" s="35">
        <f t="shared" si="12"/>
        <v>0</v>
      </c>
      <c r="AQ27" s="1" t="b">
        <f t="shared" si="13"/>
        <v>0</v>
      </c>
      <c r="AR27" s="30">
        <f t="shared" si="14"/>
        <v>0</v>
      </c>
      <c r="AS27" s="31">
        <f t="shared" si="15"/>
        <v>0</v>
      </c>
      <c r="AT27" s="36">
        <f t="shared" si="16"/>
        <v>0</v>
      </c>
      <c r="AU27" s="1" t="b">
        <f t="shared" si="17"/>
        <v>1</v>
      </c>
      <c r="AV27" s="1">
        <f t="shared" si="18"/>
        <v>1574.8425</v>
      </c>
      <c r="AW27" s="31">
        <f t="shared" si="19"/>
        <v>5.1822E-2</v>
      </c>
      <c r="AX27" s="36">
        <f t="shared" si="20"/>
        <v>81.5</v>
      </c>
      <c r="AY27" s="37">
        <f t="shared" si="21"/>
        <v>0</v>
      </c>
      <c r="AZ27" s="39">
        <f t="shared" si="22"/>
        <v>81.5</v>
      </c>
    </row>
    <row r="28" spans="1:52" x14ac:dyDescent="0.3">
      <c r="A28" s="9">
        <v>208</v>
      </c>
      <c r="B28" s="1" t="s">
        <v>399</v>
      </c>
      <c r="C28" s="1" t="s">
        <v>400</v>
      </c>
      <c r="D28" s="9" t="s">
        <v>440</v>
      </c>
      <c r="E28" s="10">
        <v>366.8</v>
      </c>
      <c r="F28" s="10">
        <v>4.5</v>
      </c>
      <c r="G28" s="10">
        <v>0</v>
      </c>
      <c r="H28" s="10">
        <f t="shared" si="23"/>
        <v>371.3</v>
      </c>
      <c r="I28" s="10">
        <v>170.8</v>
      </c>
      <c r="J28" s="11">
        <v>130192</v>
      </c>
      <c r="K28" s="10">
        <v>25.6</v>
      </c>
      <c r="L28" s="10">
        <v>0</v>
      </c>
      <c r="M28" s="10">
        <v>69.8</v>
      </c>
      <c r="N28" s="10">
        <v>14.1</v>
      </c>
      <c r="O28" s="10">
        <v>0</v>
      </c>
      <c r="P28" s="10">
        <f t="shared" si="8"/>
        <v>651.6</v>
      </c>
      <c r="Q28" s="11">
        <v>0</v>
      </c>
      <c r="R28" s="17">
        <f t="shared" si="24"/>
        <v>3315341</v>
      </c>
      <c r="S28" s="10">
        <v>365.8</v>
      </c>
      <c r="T28" s="10">
        <v>365.7</v>
      </c>
      <c r="U28" s="23"/>
      <c r="V28" s="10">
        <f t="shared" si="25"/>
        <v>365.8</v>
      </c>
      <c r="W28" s="24">
        <f t="shared" si="26"/>
        <v>4.5</v>
      </c>
      <c r="X28" s="23">
        <f t="shared" si="9"/>
        <v>0</v>
      </c>
      <c r="Y28" s="10">
        <f t="shared" si="27"/>
        <v>370.3</v>
      </c>
      <c r="Z28" s="10">
        <f t="shared" si="10"/>
        <v>170.4</v>
      </c>
      <c r="AA28" s="23">
        <v>25.6</v>
      </c>
      <c r="AB28" s="23">
        <v>0</v>
      </c>
      <c r="AC28" s="23">
        <v>69.8</v>
      </c>
      <c r="AD28" s="23">
        <v>14.1</v>
      </c>
      <c r="AE28" s="23">
        <v>0</v>
      </c>
      <c r="AF28" s="10">
        <f t="shared" si="28"/>
        <v>650.20000000000005</v>
      </c>
      <c r="AG28" s="25">
        <v>0</v>
      </c>
      <c r="AH28" s="17">
        <f t="shared" si="29"/>
        <v>3496776</v>
      </c>
      <c r="AI28" s="11">
        <f t="shared" si="30"/>
        <v>181435</v>
      </c>
      <c r="AJ28" s="11">
        <v>394809</v>
      </c>
      <c r="AK28" s="11">
        <f t="shared" si="31"/>
        <v>5918</v>
      </c>
      <c r="AL28" s="11">
        <f t="shared" si="11"/>
        <v>187353</v>
      </c>
      <c r="AO28" s="32">
        <v>208</v>
      </c>
      <c r="AP28" s="35">
        <f t="shared" si="12"/>
        <v>0</v>
      </c>
      <c r="AQ28" s="1" t="b">
        <f t="shared" si="13"/>
        <v>0</v>
      </c>
      <c r="AR28" s="30">
        <f t="shared" si="14"/>
        <v>0</v>
      </c>
      <c r="AS28" s="31">
        <f t="shared" si="15"/>
        <v>0</v>
      </c>
      <c r="AT28" s="36">
        <f t="shared" si="16"/>
        <v>0</v>
      </c>
      <c r="AU28" s="1" t="b">
        <f t="shared" si="17"/>
        <v>1</v>
      </c>
      <c r="AV28" s="1">
        <f t="shared" si="18"/>
        <v>86.996300000000005</v>
      </c>
      <c r="AW28" s="31">
        <f t="shared" si="19"/>
        <v>0.46030199999999999</v>
      </c>
      <c r="AX28" s="36">
        <f t="shared" si="20"/>
        <v>170.4</v>
      </c>
      <c r="AY28" s="37">
        <f t="shared" si="21"/>
        <v>0</v>
      </c>
      <c r="AZ28" s="39">
        <f t="shared" si="22"/>
        <v>170.4</v>
      </c>
    </row>
    <row r="29" spans="1:52" x14ac:dyDescent="0.3">
      <c r="A29" s="9">
        <v>209</v>
      </c>
      <c r="B29" s="1" t="s">
        <v>384</v>
      </c>
      <c r="C29" s="1" t="s">
        <v>385</v>
      </c>
      <c r="D29" s="9" t="s">
        <v>440</v>
      </c>
      <c r="E29" s="10">
        <v>131</v>
      </c>
      <c r="F29" s="10">
        <v>3</v>
      </c>
      <c r="G29" s="10">
        <v>0</v>
      </c>
      <c r="H29" s="10">
        <f t="shared" si="23"/>
        <v>134</v>
      </c>
      <c r="I29" s="10">
        <v>123.8</v>
      </c>
      <c r="J29" s="11">
        <v>39775</v>
      </c>
      <c r="K29" s="10">
        <v>7.8</v>
      </c>
      <c r="L29" s="10">
        <v>8.6</v>
      </c>
      <c r="M29" s="10">
        <v>36.700000000000003</v>
      </c>
      <c r="N29" s="10">
        <v>0</v>
      </c>
      <c r="O29" s="10">
        <v>0</v>
      </c>
      <c r="P29" s="10">
        <f t="shared" si="8"/>
        <v>310.89999999999998</v>
      </c>
      <c r="Q29" s="11">
        <v>0</v>
      </c>
      <c r="R29" s="17">
        <f t="shared" si="24"/>
        <v>1581859</v>
      </c>
      <c r="S29" s="10">
        <v>131</v>
      </c>
      <c r="T29" s="10">
        <v>133.1</v>
      </c>
      <c r="U29" s="23"/>
      <c r="V29" s="10">
        <f t="shared" si="25"/>
        <v>133.1</v>
      </c>
      <c r="W29" s="24">
        <f t="shared" si="26"/>
        <v>3</v>
      </c>
      <c r="X29" s="23">
        <f t="shared" si="9"/>
        <v>0</v>
      </c>
      <c r="Y29" s="10">
        <f t="shared" si="27"/>
        <v>136.1</v>
      </c>
      <c r="Z29" s="10">
        <f t="shared" si="10"/>
        <v>125</v>
      </c>
      <c r="AA29" s="23">
        <v>7.8</v>
      </c>
      <c r="AB29" s="23">
        <v>8.6</v>
      </c>
      <c r="AC29" s="23">
        <v>36.700000000000003</v>
      </c>
      <c r="AD29" s="23">
        <v>0</v>
      </c>
      <c r="AE29" s="23">
        <v>0</v>
      </c>
      <c r="AF29" s="10">
        <f t="shared" si="28"/>
        <v>314.2</v>
      </c>
      <c r="AG29" s="25">
        <v>0</v>
      </c>
      <c r="AH29" s="17">
        <f t="shared" si="29"/>
        <v>1689768</v>
      </c>
      <c r="AI29" s="11">
        <f t="shared" si="30"/>
        <v>107909</v>
      </c>
      <c r="AJ29" s="11">
        <v>99499</v>
      </c>
      <c r="AK29" s="11">
        <f t="shared" si="31"/>
        <v>1491</v>
      </c>
      <c r="AL29" s="11">
        <f t="shared" si="11"/>
        <v>109400</v>
      </c>
      <c r="AO29" s="32">
        <v>209</v>
      </c>
      <c r="AP29" s="35">
        <f t="shared" si="12"/>
        <v>0</v>
      </c>
      <c r="AQ29" s="1" t="b">
        <f t="shared" si="13"/>
        <v>1</v>
      </c>
      <c r="AR29" s="30">
        <f t="shared" si="14"/>
        <v>348.54599999999999</v>
      </c>
      <c r="AS29" s="31">
        <f t="shared" si="15"/>
        <v>0.91864000000000001</v>
      </c>
      <c r="AT29" s="36">
        <f t="shared" si="16"/>
        <v>125</v>
      </c>
      <c r="AU29" s="1" t="b">
        <f t="shared" si="17"/>
        <v>0</v>
      </c>
      <c r="AV29" s="1">
        <f t="shared" si="18"/>
        <v>0</v>
      </c>
      <c r="AW29" s="31">
        <f t="shared" si="19"/>
        <v>0</v>
      </c>
      <c r="AX29" s="36">
        <f t="shared" si="20"/>
        <v>0</v>
      </c>
      <c r="AY29" s="37">
        <f t="shared" si="21"/>
        <v>0</v>
      </c>
      <c r="AZ29" s="39">
        <f t="shared" si="22"/>
        <v>125</v>
      </c>
    </row>
    <row r="30" spans="1:52" x14ac:dyDescent="0.3">
      <c r="A30" s="9">
        <v>210</v>
      </c>
      <c r="B30" s="1" t="s">
        <v>384</v>
      </c>
      <c r="C30" s="1" t="s">
        <v>386</v>
      </c>
      <c r="D30" s="9" t="s">
        <v>440</v>
      </c>
      <c r="E30" s="10">
        <v>983</v>
      </c>
      <c r="F30" s="10">
        <v>16.5</v>
      </c>
      <c r="G30" s="10">
        <v>0</v>
      </c>
      <c r="H30" s="10">
        <f t="shared" si="23"/>
        <v>999.5</v>
      </c>
      <c r="I30" s="10">
        <v>246.4</v>
      </c>
      <c r="J30" s="11">
        <v>223883</v>
      </c>
      <c r="K30" s="10">
        <v>44</v>
      </c>
      <c r="L30" s="10">
        <v>43.5</v>
      </c>
      <c r="M30" s="10">
        <v>256.89999999999998</v>
      </c>
      <c r="N30" s="10">
        <v>25.1</v>
      </c>
      <c r="O30" s="10">
        <v>0</v>
      </c>
      <c r="P30" s="10">
        <f t="shared" si="8"/>
        <v>1615.4</v>
      </c>
      <c r="Q30" s="11">
        <v>37800</v>
      </c>
      <c r="R30" s="17">
        <f t="shared" si="24"/>
        <v>8256955</v>
      </c>
      <c r="S30" s="10">
        <v>966.8</v>
      </c>
      <c r="T30" s="10">
        <v>943</v>
      </c>
      <c r="U30" s="23"/>
      <c r="V30" s="10">
        <f t="shared" si="25"/>
        <v>954.9</v>
      </c>
      <c r="W30" s="24">
        <f t="shared" si="26"/>
        <v>16.5</v>
      </c>
      <c r="X30" s="23">
        <f t="shared" si="9"/>
        <v>0</v>
      </c>
      <c r="Y30" s="10">
        <f t="shared" si="27"/>
        <v>971.4</v>
      </c>
      <c r="Z30" s="10">
        <f t="shared" si="10"/>
        <v>248.8</v>
      </c>
      <c r="AA30" s="23">
        <v>44</v>
      </c>
      <c r="AB30" s="23">
        <v>43.5</v>
      </c>
      <c r="AC30" s="23">
        <v>256.89999999999998</v>
      </c>
      <c r="AD30" s="23">
        <v>25.1</v>
      </c>
      <c r="AE30" s="23">
        <v>0</v>
      </c>
      <c r="AF30" s="10">
        <f t="shared" si="28"/>
        <v>1589.7</v>
      </c>
      <c r="AG30" s="25">
        <v>37800</v>
      </c>
      <c r="AH30" s="17">
        <f t="shared" si="29"/>
        <v>8587207</v>
      </c>
      <c r="AI30" s="11">
        <f t="shared" si="30"/>
        <v>330252</v>
      </c>
      <c r="AJ30" s="11">
        <v>590696</v>
      </c>
      <c r="AK30" s="11">
        <f t="shared" si="31"/>
        <v>8854</v>
      </c>
      <c r="AL30" s="11">
        <f t="shared" si="11"/>
        <v>339106</v>
      </c>
      <c r="AO30" s="32">
        <v>210</v>
      </c>
      <c r="AP30" s="35">
        <f t="shared" si="12"/>
        <v>0</v>
      </c>
      <c r="AQ30" s="1" t="b">
        <f t="shared" si="13"/>
        <v>0</v>
      </c>
      <c r="AR30" s="30">
        <f t="shared" si="14"/>
        <v>0</v>
      </c>
      <c r="AS30" s="31">
        <f t="shared" si="15"/>
        <v>0</v>
      </c>
      <c r="AT30" s="36">
        <f t="shared" si="16"/>
        <v>0</v>
      </c>
      <c r="AU30" s="1" t="b">
        <f t="shared" si="17"/>
        <v>1</v>
      </c>
      <c r="AV30" s="1">
        <f t="shared" si="18"/>
        <v>830.85749999999996</v>
      </c>
      <c r="AW30" s="31">
        <f t="shared" si="19"/>
        <v>0.256079</v>
      </c>
      <c r="AX30" s="36">
        <f t="shared" si="20"/>
        <v>248.8</v>
      </c>
      <c r="AY30" s="37">
        <f t="shared" si="21"/>
        <v>0</v>
      </c>
      <c r="AZ30" s="39">
        <f t="shared" si="22"/>
        <v>248.8</v>
      </c>
    </row>
    <row r="31" spans="1:52" x14ac:dyDescent="0.3">
      <c r="A31" s="9">
        <v>211</v>
      </c>
      <c r="B31" s="1" t="s">
        <v>287</v>
      </c>
      <c r="C31" s="1" t="s">
        <v>288</v>
      </c>
      <c r="D31" s="9" t="s">
        <v>441</v>
      </c>
      <c r="E31" s="10">
        <v>645.9</v>
      </c>
      <c r="F31" s="10">
        <v>15</v>
      </c>
      <c r="G31" s="10">
        <v>0</v>
      </c>
      <c r="H31" s="10">
        <f t="shared" si="23"/>
        <v>660.9</v>
      </c>
      <c r="I31" s="10">
        <v>239</v>
      </c>
      <c r="J31" s="11">
        <v>213597</v>
      </c>
      <c r="K31" s="10">
        <v>42</v>
      </c>
      <c r="L31" s="10">
        <v>2</v>
      </c>
      <c r="M31" s="10">
        <v>169.4</v>
      </c>
      <c r="N31" s="10">
        <v>2.8</v>
      </c>
      <c r="O31" s="10">
        <v>0</v>
      </c>
      <c r="P31" s="10">
        <f t="shared" si="8"/>
        <v>1116.0999999999999</v>
      </c>
      <c r="Q31" s="11">
        <v>0</v>
      </c>
      <c r="R31" s="17">
        <f t="shared" si="24"/>
        <v>5678717</v>
      </c>
      <c r="S31" s="10">
        <v>640.70000000000005</v>
      </c>
      <c r="T31" s="10">
        <v>648.1</v>
      </c>
      <c r="U31" s="23"/>
      <c r="V31" s="10">
        <f t="shared" si="25"/>
        <v>648.1</v>
      </c>
      <c r="W31" s="24">
        <f t="shared" si="26"/>
        <v>15</v>
      </c>
      <c r="X31" s="23">
        <f t="shared" si="9"/>
        <v>0</v>
      </c>
      <c r="Y31" s="10">
        <f t="shared" si="27"/>
        <v>663.1</v>
      </c>
      <c r="Z31" s="10">
        <f t="shared" si="10"/>
        <v>239.3</v>
      </c>
      <c r="AA31" s="23">
        <v>42</v>
      </c>
      <c r="AB31" s="23">
        <v>2</v>
      </c>
      <c r="AC31" s="23">
        <v>169.4</v>
      </c>
      <c r="AD31" s="23">
        <v>2.8</v>
      </c>
      <c r="AE31" s="23">
        <v>0</v>
      </c>
      <c r="AF31" s="10">
        <f t="shared" si="28"/>
        <v>1118.5999999999999</v>
      </c>
      <c r="AG31" s="25">
        <v>0</v>
      </c>
      <c r="AH31" s="17">
        <f t="shared" si="29"/>
        <v>6015831</v>
      </c>
      <c r="AI31" s="11">
        <f t="shared" si="30"/>
        <v>337114</v>
      </c>
      <c r="AJ31" s="11">
        <v>821482</v>
      </c>
      <c r="AK31" s="11">
        <f t="shared" si="31"/>
        <v>12314</v>
      </c>
      <c r="AL31" s="11">
        <f t="shared" si="11"/>
        <v>349428</v>
      </c>
      <c r="AO31" s="32">
        <v>211</v>
      </c>
      <c r="AP31" s="35">
        <f t="shared" si="12"/>
        <v>0</v>
      </c>
      <c r="AQ31" s="1" t="b">
        <f t="shared" si="13"/>
        <v>0</v>
      </c>
      <c r="AR31" s="30">
        <f t="shared" si="14"/>
        <v>0</v>
      </c>
      <c r="AS31" s="31">
        <f t="shared" si="15"/>
        <v>0</v>
      </c>
      <c r="AT31" s="36">
        <f t="shared" si="16"/>
        <v>0</v>
      </c>
      <c r="AU31" s="1" t="b">
        <f t="shared" si="17"/>
        <v>1</v>
      </c>
      <c r="AV31" s="1">
        <f t="shared" si="18"/>
        <v>449.33629999999999</v>
      </c>
      <c r="AW31" s="31">
        <f t="shared" si="19"/>
        <v>0.36082399999999998</v>
      </c>
      <c r="AX31" s="36">
        <f t="shared" si="20"/>
        <v>239.3</v>
      </c>
      <c r="AY31" s="37">
        <f t="shared" si="21"/>
        <v>0</v>
      </c>
      <c r="AZ31" s="39">
        <f t="shared" si="22"/>
        <v>239.3</v>
      </c>
    </row>
    <row r="32" spans="1:52" x14ac:dyDescent="0.3">
      <c r="A32" s="9">
        <v>212</v>
      </c>
      <c r="B32" s="1" t="s">
        <v>287</v>
      </c>
      <c r="C32" s="1" t="s">
        <v>289</v>
      </c>
      <c r="D32" s="9" t="s">
        <v>441</v>
      </c>
      <c r="E32" s="10">
        <v>139.6</v>
      </c>
      <c r="F32" s="10">
        <v>4</v>
      </c>
      <c r="G32" s="10">
        <v>0</v>
      </c>
      <c r="H32" s="10">
        <f t="shared" si="23"/>
        <v>143.6</v>
      </c>
      <c r="I32" s="10">
        <v>129.1</v>
      </c>
      <c r="J32" s="11">
        <v>102175</v>
      </c>
      <c r="K32" s="10">
        <v>20.100000000000001</v>
      </c>
      <c r="L32" s="10">
        <v>0.2</v>
      </c>
      <c r="M32" s="10">
        <v>47.7</v>
      </c>
      <c r="N32" s="10">
        <v>6.2</v>
      </c>
      <c r="O32" s="10">
        <v>0</v>
      </c>
      <c r="P32" s="10">
        <f t="shared" si="8"/>
        <v>346.9</v>
      </c>
      <c r="Q32" s="11">
        <v>0</v>
      </c>
      <c r="R32" s="17">
        <f t="shared" si="24"/>
        <v>1765027</v>
      </c>
      <c r="S32" s="10">
        <v>135.5</v>
      </c>
      <c r="T32" s="10">
        <v>143.5</v>
      </c>
      <c r="U32" s="23"/>
      <c r="V32" s="10">
        <f t="shared" si="25"/>
        <v>143.5</v>
      </c>
      <c r="W32" s="24">
        <f t="shared" si="26"/>
        <v>4</v>
      </c>
      <c r="X32" s="23">
        <f t="shared" si="9"/>
        <v>0</v>
      </c>
      <c r="Y32" s="10">
        <f t="shared" si="27"/>
        <v>147.5</v>
      </c>
      <c r="Z32" s="10">
        <f t="shared" si="10"/>
        <v>131</v>
      </c>
      <c r="AA32" s="23">
        <v>20.100000000000001</v>
      </c>
      <c r="AB32" s="23">
        <v>0.2</v>
      </c>
      <c r="AC32" s="23">
        <v>47.7</v>
      </c>
      <c r="AD32" s="23">
        <v>6.2</v>
      </c>
      <c r="AE32" s="23">
        <v>0</v>
      </c>
      <c r="AF32" s="10">
        <f t="shared" si="28"/>
        <v>352.7</v>
      </c>
      <c r="AG32" s="25">
        <v>0</v>
      </c>
      <c r="AH32" s="17">
        <f t="shared" si="29"/>
        <v>1896821</v>
      </c>
      <c r="AI32" s="11">
        <f t="shared" si="30"/>
        <v>131794</v>
      </c>
      <c r="AJ32" s="11">
        <v>162971</v>
      </c>
      <c r="AK32" s="11">
        <f t="shared" si="31"/>
        <v>2443</v>
      </c>
      <c r="AL32" s="11">
        <f t="shared" si="11"/>
        <v>134237</v>
      </c>
      <c r="AO32" s="32">
        <v>212</v>
      </c>
      <c r="AP32" s="35">
        <f t="shared" si="12"/>
        <v>0</v>
      </c>
      <c r="AQ32" s="1" t="b">
        <f t="shared" si="13"/>
        <v>1</v>
      </c>
      <c r="AR32" s="30">
        <f t="shared" si="14"/>
        <v>458.613</v>
      </c>
      <c r="AS32" s="31">
        <f t="shared" si="15"/>
        <v>0.88842200000000005</v>
      </c>
      <c r="AT32" s="36">
        <f t="shared" si="16"/>
        <v>131</v>
      </c>
      <c r="AU32" s="1" t="b">
        <f t="shared" si="17"/>
        <v>0</v>
      </c>
      <c r="AV32" s="1">
        <f t="shared" si="18"/>
        <v>0</v>
      </c>
      <c r="AW32" s="31">
        <f t="shared" si="19"/>
        <v>0</v>
      </c>
      <c r="AX32" s="36">
        <f t="shared" si="20"/>
        <v>0</v>
      </c>
      <c r="AY32" s="37">
        <f t="shared" si="21"/>
        <v>0</v>
      </c>
      <c r="AZ32" s="39">
        <f t="shared" si="22"/>
        <v>131</v>
      </c>
    </row>
    <row r="33" spans="1:52" x14ac:dyDescent="0.3">
      <c r="A33" s="9">
        <v>214</v>
      </c>
      <c r="B33" s="1" t="s">
        <v>155</v>
      </c>
      <c r="C33" s="1" t="s">
        <v>156</v>
      </c>
      <c r="D33" s="9" t="s">
        <v>441</v>
      </c>
      <c r="E33" s="10">
        <v>1434.5</v>
      </c>
      <c r="F33" s="10">
        <v>25.5</v>
      </c>
      <c r="G33" s="10">
        <v>0</v>
      </c>
      <c r="H33" s="10">
        <f t="shared" si="23"/>
        <v>1460</v>
      </c>
      <c r="I33" s="10">
        <v>131.5</v>
      </c>
      <c r="J33" s="11">
        <v>284364</v>
      </c>
      <c r="K33" s="10">
        <v>55.9</v>
      </c>
      <c r="L33" s="10">
        <v>101.5</v>
      </c>
      <c r="M33" s="10">
        <v>501.3</v>
      </c>
      <c r="N33" s="10">
        <v>46.9</v>
      </c>
      <c r="O33" s="10">
        <v>0</v>
      </c>
      <c r="P33" s="10">
        <f t="shared" si="8"/>
        <v>2297.1</v>
      </c>
      <c r="Q33" s="11">
        <v>230980</v>
      </c>
      <c r="R33" s="17">
        <f t="shared" si="24"/>
        <v>11918625</v>
      </c>
      <c r="S33" s="10">
        <v>1405</v>
      </c>
      <c r="T33" s="10">
        <v>1390.4</v>
      </c>
      <c r="U33" s="23"/>
      <c r="V33" s="10">
        <f t="shared" si="25"/>
        <v>1397.7</v>
      </c>
      <c r="W33" s="24">
        <f t="shared" si="26"/>
        <v>25.5</v>
      </c>
      <c r="X33" s="23">
        <f t="shared" si="9"/>
        <v>0</v>
      </c>
      <c r="Y33" s="10">
        <f t="shared" si="27"/>
        <v>1423.2</v>
      </c>
      <c r="Z33" s="10">
        <f t="shared" si="10"/>
        <v>146</v>
      </c>
      <c r="AA33" s="23">
        <v>55.9</v>
      </c>
      <c r="AB33" s="23">
        <v>101.5</v>
      </c>
      <c r="AC33" s="23">
        <v>501.3</v>
      </c>
      <c r="AD33" s="23">
        <v>46.9</v>
      </c>
      <c r="AE33" s="23">
        <v>0</v>
      </c>
      <c r="AF33" s="10">
        <f t="shared" si="28"/>
        <v>2274.8000000000002</v>
      </c>
      <c r="AG33" s="25">
        <v>230980</v>
      </c>
      <c r="AH33" s="17">
        <f t="shared" si="29"/>
        <v>12464854</v>
      </c>
      <c r="AI33" s="11">
        <f t="shared" si="30"/>
        <v>546229</v>
      </c>
      <c r="AJ33" s="11">
        <v>911431</v>
      </c>
      <c r="AK33" s="11">
        <f t="shared" si="31"/>
        <v>13662</v>
      </c>
      <c r="AL33" s="11">
        <f t="shared" si="11"/>
        <v>559891</v>
      </c>
      <c r="AO33" s="32">
        <v>214</v>
      </c>
      <c r="AP33" s="35">
        <f t="shared" si="12"/>
        <v>0</v>
      </c>
      <c r="AQ33" s="1" t="b">
        <f t="shared" si="13"/>
        <v>0</v>
      </c>
      <c r="AR33" s="30">
        <f t="shared" si="14"/>
        <v>0</v>
      </c>
      <c r="AS33" s="31">
        <f t="shared" si="15"/>
        <v>0</v>
      </c>
      <c r="AT33" s="36">
        <f t="shared" si="16"/>
        <v>0</v>
      </c>
      <c r="AU33" s="1" t="b">
        <f t="shared" si="17"/>
        <v>1</v>
      </c>
      <c r="AV33" s="1">
        <f t="shared" si="18"/>
        <v>1389.96</v>
      </c>
      <c r="AW33" s="31">
        <f t="shared" si="19"/>
        <v>0.10258100000000001</v>
      </c>
      <c r="AX33" s="36">
        <f t="shared" si="20"/>
        <v>146</v>
      </c>
      <c r="AY33" s="37">
        <f t="shared" si="21"/>
        <v>0</v>
      </c>
      <c r="AZ33" s="39">
        <f t="shared" si="22"/>
        <v>146</v>
      </c>
    </row>
    <row r="34" spans="1:52" x14ac:dyDescent="0.3">
      <c r="A34" s="9">
        <v>215</v>
      </c>
      <c r="B34" s="1" t="s">
        <v>204</v>
      </c>
      <c r="C34" s="1" t="s">
        <v>205</v>
      </c>
      <c r="D34" s="9" t="s">
        <v>440</v>
      </c>
      <c r="E34" s="10">
        <v>621.9</v>
      </c>
      <c r="F34" s="10">
        <v>5</v>
      </c>
      <c r="G34" s="10">
        <v>0</v>
      </c>
      <c r="H34" s="10">
        <f t="shared" si="23"/>
        <v>626.9</v>
      </c>
      <c r="I34" s="10">
        <v>233.9</v>
      </c>
      <c r="J34" s="11">
        <v>75275</v>
      </c>
      <c r="K34" s="10">
        <v>14.8</v>
      </c>
      <c r="L34" s="10">
        <v>21.9</v>
      </c>
      <c r="M34" s="10">
        <v>184.4</v>
      </c>
      <c r="N34" s="10">
        <v>21.1</v>
      </c>
      <c r="O34" s="10">
        <v>0</v>
      </c>
      <c r="P34" s="10">
        <f t="shared" si="8"/>
        <v>1103</v>
      </c>
      <c r="Q34" s="11">
        <v>0</v>
      </c>
      <c r="R34" s="17">
        <f t="shared" si="24"/>
        <v>5612064</v>
      </c>
      <c r="S34" s="10">
        <v>621.9</v>
      </c>
      <c r="T34" s="10">
        <v>604.1</v>
      </c>
      <c r="U34" s="23"/>
      <c r="V34" s="10">
        <f t="shared" si="25"/>
        <v>613</v>
      </c>
      <c r="W34" s="24">
        <f t="shared" si="26"/>
        <v>5</v>
      </c>
      <c r="X34" s="23">
        <f t="shared" si="9"/>
        <v>0</v>
      </c>
      <c r="Y34" s="10">
        <f t="shared" si="27"/>
        <v>618</v>
      </c>
      <c r="Z34" s="10">
        <f t="shared" si="10"/>
        <v>232.5</v>
      </c>
      <c r="AA34" s="23">
        <v>14.8</v>
      </c>
      <c r="AB34" s="23">
        <v>21.9</v>
      </c>
      <c r="AC34" s="23">
        <v>184.4</v>
      </c>
      <c r="AD34" s="23">
        <v>21.1</v>
      </c>
      <c r="AE34" s="23">
        <v>0</v>
      </c>
      <c r="AF34" s="10">
        <f t="shared" si="28"/>
        <v>1092.7</v>
      </c>
      <c r="AG34" s="25">
        <v>0</v>
      </c>
      <c r="AH34" s="17">
        <f t="shared" si="29"/>
        <v>5876541</v>
      </c>
      <c r="AI34" s="11">
        <f t="shared" si="30"/>
        <v>264477</v>
      </c>
      <c r="AJ34" s="11">
        <v>397195</v>
      </c>
      <c r="AK34" s="11">
        <f t="shared" si="31"/>
        <v>5954</v>
      </c>
      <c r="AL34" s="11">
        <f t="shared" si="11"/>
        <v>270431</v>
      </c>
      <c r="AO34" s="32">
        <v>215</v>
      </c>
      <c r="AP34" s="35">
        <f t="shared" si="12"/>
        <v>0</v>
      </c>
      <c r="AQ34" s="1" t="b">
        <f t="shared" si="13"/>
        <v>0</v>
      </c>
      <c r="AR34" s="30">
        <f t="shared" si="14"/>
        <v>0</v>
      </c>
      <c r="AS34" s="31">
        <f t="shared" si="15"/>
        <v>0</v>
      </c>
      <c r="AT34" s="36">
        <f t="shared" si="16"/>
        <v>0</v>
      </c>
      <c r="AU34" s="1" t="b">
        <f t="shared" si="17"/>
        <v>1</v>
      </c>
      <c r="AV34" s="1">
        <f t="shared" si="18"/>
        <v>393.52499999999998</v>
      </c>
      <c r="AW34" s="31">
        <f t="shared" si="19"/>
        <v>0.37614599999999998</v>
      </c>
      <c r="AX34" s="36">
        <f t="shared" si="20"/>
        <v>232.5</v>
      </c>
      <c r="AY34" s="37">
        <f t="shared" si="21"/>
        <v>0</v>
      </c>
      <c r="AZ34" s="39">
        <f t="shared" si="22"/>
        <v>232.5</v>
      </c>
    </row>
    <row r="35" spans="1:52" x14ac:dyDescent="0.3">
      <c r="A35" s="9">
        <v>216</v>
      </c>
      <c r="B35" s="1" t="s">
        <v>204</v>
      </c>
      <c r="C35" s="1" t="s">
        <v>206</v>
      </c>
      <c r="D35" s="9" t="s">
        <v>441</v>
      </c>
      <c r="E35" s="10">
        <v>216.5</v>
      </c>
      <c r="F35" s="10">
        <v>7.5</v>
      </c>
      <c r="G35" s="10">
        <v>0</v>
      </c>
      <c r="H35" s="10">
        <f t="shared" si="23"/>
        <v>224</v>
      </c>
      <c r="I35" s="10">
        <v>153.6</v>
      </c>
      <c r="J35" s="11">
        <v>25092</v>
      </c>
      <c r="K35" s="10">
        <v>4.9000000000000004</v>
      </c>
      <c r="L35" s="10">
        <v>23.9</v>
      </c>
      <c r="M35" s="10">
        <v>89.6</v>
      </c>
      <c r="N35" s="10">
        <v>5</v>
      </c>
      <c r="O35" s="10">
        <v>0</v>
      </c>
      <c r="P35" s="10">
        <f t="shared" si="8"/>
        <v>501</v>
      </c>
      <c r="Q35" s="11">
        <v>0</v>
      </c>
      <c r="R35" s="17">
        <f t="shared" si="24"/>
        <v>2549088</v>
      </c>
      <c r="S35" s="10">
        <v>216.5</v>
      </c>
      <c r="T35" s="10">
        <v>228.5</v>
      </c>
      <c r="U35" s="23"/>
      <c r="V35" s="10">
        <f t="shared" si="25"/>
        <v>228.5</v>
      </c>
      <c r="W35" s="24">
        <f t="shared" si="26"/>
        <v>7.5</v>
      </c>
      <c r="X35" s="23">
        <f t="shared" si="9"/>
        <v>0</v>
      </c>
      <c r="Y35" s="10">
        <f t="shared" si="27"/>
        <v>236</v>
      </c>
      <c r="Z35" s="10">
        <f t="shared" si="10"/>
        <v>154.30000000000001</v>
      </c>
      <c r="AA35" s="23">
        <v>4.9000000000000004</v>
      </c>
      <c r="AB35" s="23">
        <v>23.9</v>
      </c>
      <c r="AC35" s="23">
        <v>89.6</v>
      </c>
      <c r="AD35" s="23">
        <v>5</v>
      </c>
      <c r="AE35" s="23">
        <v>0</v>
      </c>
      <c r="AF35" s="10">
        <f t="shared" si="28"/>
        <v>513.70000000000005</v>
      </c>
      <c r="AG35" s="25">
        <v>0</v>
      </c>
      <c r="AH35" s="17">
        <f t="shared" si="29"/>
        <v>2762679</v>
      </c>
      <c r="AI35" s="11">
        <f t="shared" si="30"/>
        <v>213591</v>
      </c>
      <c r="AJ35" s="11">
        <v>125264</v>
      </c>
      <c r="AK35" s="11">
        <f t="shared" si="31"/>
        <v>1878</v>
      </c>
      <c r="AL35" s="11">
        <f t="shared" si="11"/>
        <v>215469</v>
      </c>
      <c r="AO35" s="32">
        <v>216</v>
      </c>
      <c r="AP35" s="35">
        <f t="shared" si="12"/>
        <v>0</v>
      </c>
      <c r="AQ35" s="1" t="b">
        <f t="shared" si="13"/>
        <v>1</v>
      </c>
      <c r="AR35" s="30">
        <f t="shared" si="14"/>
        <v>1313.08</v>
      </c>
      <c r="AS35" s="31">
        <f t="shared" si="15"/>
        <v>0.653833</v>
      </c>
      <c r="AT35" s="36">
        <f t="shared" si="16"/>
        <v>154.30000000000001</v>
      </c>
      <c r="AU35" s="1" t="b">
        <f t="shared" si="17"/>
        <v>0</v>
      </c>
      <c r="AV35" s="1">
        <f t="shared" si="18"/>
        <v>0</v>
      </c>
      <c r="AW35" s="31">
        <f t="shared" si="19"/>
        <v>0</v>
      </c>
      <c r="AX35" s="36">
        <f t="shared" si="20"/>
        <v>0</v>
      </c>
      <c r="AY35" s="37">
        <f t="shared" si="21"/>
        <v>0</v>
      </c>
      <c r="AZ35" s="39">
        <f t="shared" si="22"/>
        <v>154.30000000000001</v>
      </c>
    </row>
    <row r="36" spans="1:52" x14ac:dyDescent="0.3">
      <c r="A36" s="9">
        <v>217</v>
      </c>
      <c r="B36" s="1" t="s">
        <v>275</v>
      </c>
      <c r="C36" s="1" t="s">
        <v>276</v>
      </c>
      <c r="D36" s="9" t="s">
        <v>440</v>
      </c>
      <c r="E36" s="10">
        <v>95.5</v>
      </c>
      <c r="F36" s="10">
        <v>0</v>
      </c>
      <c r="G36" s="10">
        <v>0</v>
      </c>
      <c r="H36" s="10">
        <f t="shared" si="23"/>
        <v>95.5</v>
      </c>
      <c r="I36" s="10">
        <v>96.9</v>
      </c>
      <c r="J36" s="11">
        <v>48913</v>
      </c>
      <c r="K36" s="10">
        <v>9.6</v>
      </c>
      <c r="L36" s="10">
        <v>4.9000000000000004</v>
      </c>
      <c r="M36" s="10">
        <v>33.6</v>
      </c>
      <c r="N36" s="10">
        <v>2.9</v>
      </c>
      <c r="O36" s="10">
        <v>0</v>
      </c>
      <c r="P36" s="10">
        <f t="shared" si="8"/>
        <v>243.4</v>
      </c>
      <c r="Q36" s="11">
        <v>0</v>
      </c>
      <c r="R36" s="17">
        <f t="shared" si="24"/>
        <v>1238419</v>
      </c>
      <c r="S36" s="10">
        <v>94</v>
      </c>
      <c r="T36" s="10">
        <v>89.5</v>
      </c>
      <c r="U36" s="23"/>
      <c r="V36" s="10">
        <f t="shared" si="25"/>
        <v>91.8</v>
      </c>
      <c r="W36" s="24">
        <f t="shared" si="26"/>
        <v>0</v>
      </c>
      <c r="X36" s="23">
        <f t="shared" si="9"/>
        <v>0</v>
      </c>
      <c r="Y36" s="10">
        <f t="shared" si="27"/>
        <v>91.8</v>
      </c>
      <c r="Z36" s="10">
        <f t="shared" si="10"/>
        <v>93.1</v>
      </c>
      <c r="AA36" s="23">
        <v>9.6</v>
      </c>
      <c r="AB36" s="23">
        <v>4.9000000000000004</v>
      </c>
      <c r="AC36" s="23">
        <v>33.6</v>
      </c>
      <c r="AD36" s="23">
        <v>2.9</v>
      </c>
      <c r="AE36" s="23">
        <v>0</v>
      </c>
      <c r="AF36" s="10">
        <f t="shared" si="28"/>
        <v>235.9</v>
      </c>
      <c r="AG36" s="25">
        <v>0</v>
      </c>
      <c r="AH36" s="17">
        <f t="shared" si="29"/>
        <v>1268670</v>
      </c>
      <c r="AI36" s="11">
        <f t="shared" si="30"/>
        <v>30251</v>
      </c>
      <c r="AJ36" s="11">
        <v>77559</v>
      </c>
      <c r="AK36" s="11">
        <f t="shared" si="31"/>
        <v>1163</v>
      </c>
      <c r="AL36" s="11">
        <f t="shared" si="11"/>
        <v>31414</v>
      </c>
      <c r="AO36" s="32">
        <v>217</v>
      </c>
      <c r="AP36" s="35">
        <f t="shared" si="12"/>
        <v>93.1</v>
      </c>
      <c r="AQ36" s="1" t="b">
        <f t="shared" si="13"/>
        <v>0</v>
      </c>
      <c r="AR36" s="30">
        <f t="shared" si="14"/>
        <v>0</v>
      </c>
      <c r="AS36" s="31">
        <f t="shared" si="15"/>
        <v>0</v>
      </c>
      <c r="AT36" s="36">
        <f t="shared" si="16"/>
        <v>0</v>
      </c>
      <c r="AU36" s="1" t="b">
        <f t="shared" si="17"/>
        <v>0</v>
      </c>
      <c r="AV36" s="1">
        <f t="shared" si="18"/>
        <v>0</v>
      </c>
      <c r="AW36" s="31">
        <f t="shared" si="19"/>
        <v>0</v>
      </c>
      <c r="AX36" s="36">
        <f t="shared" si="20"/>
        <v>0</v>
      </c>
      <c r="AY36" s="37">
        <f t="shared" si="21"/>
        <v>0</v>
      </c>
      <c r="AZ36" s="39">
        <f t="shared" si="22"/>
        <v>93.1</v>
      </c>
    </row>
    <row r="37" spans="1:52" x14ac:dyDescent="0.3">
      <c r="A37" s="9">
        <v>218</v>
      </c>
      <c r="B37" s="1" t="s">
        <v>275</v>
      </c>
      <c r="C37" s="1" t="s">
        <v>277</v>
      </c>
      <c r="D37" s="9" t="s">
        <v>441</v>
      </c>
      <c r="E37" s="10">
        <v>394.5</v>
      </c>
      <c r="F37" s="10">
        <v>18.7</v>
      </c>
      <c r="G37" s="10">
        <v>0</v>
      </c>
      <c r="H37" s="10">
        <f t="shared" si="23"/>
        <v>413.2</v>
      </c>
      <c r="I37" s="10">
        <v>184.2</v>
      </c>
      <c r="J37" s="11">
        <v>44393</v>
      </c>
      <c r="K37" s="10">
        <v>8.6999999999999993</v>
      </c>
      <c r="L37" s="10">
        <v>17.7</v>
      </c>
      <c r="M37" s="10">
        <v>112.9</v>
      </c>
      <c r="N37" s="10">
        <v>9.9</v>
      </c>
      <c r="O37" s="10">
        <v>0</v>
      </c>
      <c r="P37" s="10">
        <f t="shared" si="8"/>
        <v>746.6</v>
      </c>
      <c r="Q37" s="11">
        <v>6258280</v>
      </c>
      <c r="R37" s="17">
        <f t="shared" si="24"/>
        <v>10056981</v>
      </c>
      <c r="S37" s="10">
        <v>372</v>
      </c>
      <c r="T37" s="10">
        <v>344.9</v>
      </c>
      <c r="U37" s="23"/>
      <c r="V37" s="10">
        <f t="shared" si="25"/>
        <v>358.5</v>
      </c>
      <c r="W37" s="24">
        <f t="shared" si="26"/>
        <v>18.7</v>
      </c>
      <c r="X37" s="23">
        <f t="shared" si="9"/>
        <v>0</v>
      </c>
      <c r="Y37" s="10">
        <f t="shared" si="27"/>
        <v>377.2</v>
      </c>
      <c r="Z37" s="10">
        <f t="shared" si="10"/>
        <v>172.7</v>
      </c>
      <c r="AA37" s="23">
        <v>8.6999999999999993</v>
      </c>
      <c r="AB37" s="23">
        <v>17.7</v>
      </c>
      <c r="AC37" s="23">
        <v>112.9</v>
      </c>
      <c r="AD37" s="23">
        <v>9.9</v>
      </c>
      <c r="AE37" s="23">
        <v>0</v>
      </c>
      <c r="AF37" s="10">
        <f t="shared" si="28"/>
        <v>699.1</v>
      </c>
      <c r="AG37" s="25">
        <v>6258280</v>
      </c>
      <c r="AH37" s="17">
        <f t="shared" si="29"/>
        <v>10018040</v>
      </c>
      <c r="AI37" s="11">
        <f t="shared" si="30"/>
        <v>-38941</v>
      </c>
      <c r="AJ37" s="11">
        <v>261420</v>
      </c>
      <c r="AK37" s="11">
        <f t="shared" si="31"/>
        <v>3919</v>
      </c>
      <c r="AL37" s="11">
        <f t="shared" si="11"/>
        <v>-35022</v>
      </c>
      <c r="AO37" s="32">
        <v>218</v>
      </c>
      <c r="AP37" s="35">
        <f t="shared" si="12"/>
        <v>0</v>
      </c>
      <c r="AQ37" s="1" t="b">
        <f t="shared" si="13"/>
        <v>0</v>
      </c>
      <c r="AR37" s="30">
        <f t="shared" si="14"/>
        <v>0</v>
      </c>
      <c r="AS37" s="31">
        <f t="shared" si="15"/>
        <v>0</v>
      </c>
      <c r="AT37" s="36">
        <f t="shared" si="16"/>
        <v>0</v>
      </c>
      <c r="AU37" s="1" t="b">
        <f t="shared" si="17"/>
        <v>1</v>
      </c>
      <c r="AV37" s="1">
        <f t="shared" si="18"/>
        <v>95.534999999999997</v>
      </c>
      <c r="AW37" s="31">
        <f t="shared" si="19"/>
        <v>0.45795799999999998</v>
      </c>
      <c r="AX37" s="36">
        <f t="shared" si="20"/>
        <v>172.7</v>
      </c>
      <c r="AY37" s="37">
        <f t="shared" si="21"/>
        <v>0</v>
      </c>
      <c r="AZ37" s="39">
        <f t="shared" si="22"/>
        <v>172.7</v>
      </c>
    </row>
    <row r="38" spans="1:52" x14ac:dyDescent="0.3">
      <c r="A38" s="9">
        <v>219</v>
      </c>
      <c r="B38" s="1" t="s">
        <v>81</v>
      </c>
      <c r="C38" s="1" t="s">
        <v>82</v>
      </c>
      <c r="D38" s="9" t="s">
        <v>440</v>
      </c>
      <c r="E38" s="10">
        <v>245.5</v>
      </c>
      <c r="F38" s="10">
        <v>2</v>
      </c>
      <c r="G38" s="10">
        <v>0</v>
      </c>
      <c r="H38" s="10">
        <f t="shared" si="23"/>
        <v>247.5</v>
      </c>
      <c r="I38" s="10">
        <v>154.30000000000001</v>
      </c>
      <c r="J38" s="11">
        <v>78573</v>
      </c>
      <c r="K38" s="10">
        <v>15.4</v>
      </c>
      <c r="L38" s="10">
        <v>0.9</v>
      </c>
      <c r="M38" s="10">
        <v>65.3</v>
      </c>
      <c r="N38" s="10">
        <v>0</v>
      </c>
      <c r="O38" s="10">
        <v>0</v>
      </c>
      <c r="P38" s="10">
        <f t="shared" si="8"/>
        <v>483.4</v>
      </c>
      <c r="Q38" s="11">
        <v>0</v>
      </c>
      <c r="R38" s="17">
        <f t="shared" si="24"/>
        <v>2459539</v>
      </c>
      <c r="S38" s="10">
        <v>245.5</v>
      </c>
      <c r="T38" s="10">
        <v>234.5</v>
      </c>
      <c r="U38" s="23"/>
      <c r="V38" s="10">
        <f t="shared" si="25"/>
        <v>240</v>
      </c>
      <c r="W38" s="24">
        <f t="shared" si="26"/>
        <v>2</v>
      </c>
      <c r="X38" s="23">
        <f t="shared" si="9"/>
        <v>0</v>
      </c>
      <c r="Y38" s="10">
        <f t="shared" si="27"/>
        <v>242</v>
      </c>
      <c r="Z38" s="10">
        <f t="shared" si="10"/>
        <v>154.4</v>
      </c>
      <c r="AA38" s="23">
        <v>15.4</v>
      </c>
      <c r="AB38" s="23">
        <v>0.9</v>
      </c>
      <c r="AC38" s="23">
        <v>65.3</v>
      </c>
      <c r="AD38" s="23">
        <v>0</v>
      </c>
      <c r="AE38" s="23">
        <v>0</v>
      </c>
      <c r="AF38" s="10">
        <f t="shared" si="28"/>
        <v>478</v>
      </c>
      <c r="AG38" s="25">
        <v>0</v>
      </c>
      <c r="AH38" s="17">
        <f t="shared" si="29"/>
        <v>2570684</v>
      </c>
      <c r="AI38" s="11">
        <f t="shared" si="30"/>
        <v>111145</v>
      </c>
      <c r="AJ38" s="11">
        <v>181739</v>
      </c>
      <c r="AK38" s="11">
        <f t="shared" si="31"/>
        <v>2724</v>
      </c>
      <c r="AL38" s="11">
        <f t="shared" si="11"/>
        <v>113869</v>
      </c>
      <c r="AO38" s="32">
        <v>219</v>
      </c>
      <c r="AP38" s="35">
        <f t="shared" si="12"/>
        <v>0</v>
      </c>
      <c r="AQ38" s="1" t="b">
        <f t="shared" si="13"/>
        <v>1</v>
      </c>
      <c r="AR38" s="30">
        <f t="shared" si="14"/>
        <v>1371.01</v>
      </c>
      <c r="AS38" s="31">
        <f t="shared" si="15"/>
        <v>0.63792800000000005</v>
      </c>
      <c r="AT38" s="36">
        <f t="shared" si="16"/>
        <v>154.4</v>
      </c>
      <c r="AU38" s="1" t="b">
        <f t="shared" si="17"/>
        <v>0</v>
      </c>
      <c r="AV38" s="1">
        <f t="shared" si="18"/>
        <v>0</v>
      </c>
      <c r="AW38" s="31">
        <f t="shared" si="19"/>
        <v>0</v>
      </c>
      <c r="AX38" s="36">
        <f t="shared" si="20"/>
        <v>0</v>
      </c>
      <c r="AY38" s="37">
        <f t="shared" si="21"/>
        <v>0</v>
      </c>
      <c r="AZ38" s="39">
        <f t="shared" si="22"/>
        <v>154.4</v>
      </c>
    </row>
    <row r="39" spans="1:52" x14ac:dyDescent="0.3">
      <c r="A39" s="9">
        <v>220</v>
      </c>
      <c r="B39" s="1" t="s">
        <v>81</v>
      </c>
      <c r="C39" s="1" t="s">
        <v>83</v>
      </c>
      <c r="D39" s="9" t="s">
        <v>440</v>
      </c>
      <c r="E39" s="10">
        <v>196.8</v>
      </c>
      <c r="F39" s="10">
        <v>2</v>
      </c>
      <c r="G39" s="10">
        <v>0</v>
      </c>
      <c r="H39" s="10">
        <f t="shared" si="23"/>
        <v>198.8</v>
      </c>
      <c r="I39" s="10">
        <v>149.6</v>
      </c>
      <c r="J39" s="11">
        <v>52443</v>
      </c>
      <c r="K39" s="10">
        <v>10.3</v>
      </c>
      <c r="L39" s="10">
        <v>2.8</v>
      </c>
      <c r="M39" s="10">
        <v>40.6</v>
      </c>
      <c r="N39" s="10">
        <v>4.7</v>
      </c>
      <c r="O39" s="10">
        <v>0</v>
      </c>
      <c r="P39" s="10">
        <f t="shared" si="8"/>
        <v>406.8</v>
      </c>
      <c r="Q39" s="11">
        <v>0</v>
      </c>
      <c r="R39" s="17">
        <f t="shared" si="24"/>
        <v>2069798</v>
      </c>
      <c r="S39" s="10">
        <v>186.5</v>
      </c>
      <c r="T39" s="10">
        <v>192.3</v>
      </c>
      <c r="U39" s="23"/>
      <c r="V39" s="10">
        <f t="shared" si="25"/>
        <v>192.3</v>
      </c>
      <c r="W39" s="24">
        <f t="shared" si="26"/>
        <v>2</v>
      </c>
      <c r="X39" s="23">
        <f t="shared" si="9"/>
        <v>0</v>
      </c>
      <c r="Y39" s="10">
        <f t="shared" si="27"/>
        <v>194.3</v>
      </c>
      <c r="Z39" s="10">
        <f t="shared" si="10"/>
        <v>148.5</v>
      </c>
      <c r="AA39" s="23">
        <v>10.3</v>
      </c>
      <c r="AB39" s="23">
        <v>2.8</v>
      </c>
      <c r="AC39" s="23">
        <v>40.6</v>
      </c>
      <c r="AD39" s="23">
        <v>4.7</v>
      </c>
      <c r="AE39" s="23">
        <v>0</v>
      </c>
      <c r="AF39" s="10">
        <f t="shared" si="28"/>
        <v>401.2</v>
      </c>
      <c r="AG39" s="25">
        <v>0</v>
      </c>
      <c r="AH39" s="17">
        <f t="shared" si="29"/>
        <v>2157654</v>
      </c>
      <c r="AI39" s="11">
        <f t="shared" si="30"/>
        <v>87856</v>
      </c>
      <c r="AJ39" s="11">
        <v>150804</v>
      </c>
      <c r="AK39" s="11">
        <f t="shared" si="31"/>
        <v>2260</v>
      </c>
      <c r="AL39" s="11">
        <f t="shared" si="11"/>
        <v>90116</v>
      </c>
      <c r="AO39" s="32">
        <v>220</v>
      </c>
      <c r="AP39" s="35">
        <f t="shared" si="12"/>
        <v>0</v>
      </c>
      <c r="AQ39" s="1" t="b">
        <f t="shared" si="13"/>
        <v>1</v>
      </c>
      <c r="AR39" s="30">
        <f t="shared" si="14"/>
        <v>910.46699999999998</v>
      </c>
      <c r="AS39" s="31">
        <f t="shared" si="15"/>
        <v>0.76436800000000005</v>
      </c>
      <c r="AT39" s="36">
        <f t="shared" si="16"/>
        <v>148.5</v>
      </c>
      <c r="AU39" s="1" t="b">
        <f t="shared" si="17"/>
        <v>0</v>
      </c>
      <c r="AV39" s="1">
        <f t="shared" si="18"/>
        <v>0</v>
      </c>
      <c r="AW39" s="31">
        <f t="shared" si="19"/>
        <v>0</v>
      </c>
      <c r="AX39" s="36">
        <f t="shared" si="20"/>
        <v>0</v>
      </c>
      <c r="AY39" s="37">
        <f t="shared" si="21"/>
        <v>0</v>
      </c>
      <c r="AZ39" s="39">
        <f t="shared" si="22"/>
        <v>148.5</v>
      </c>
    </row>
    <row r="40" spans="1:52" x14ac:dyDescent="0.3">
      <c r="A40" s="9">
        <v>223</v>
      </c>
      <c r="B40" s="1" t="s">
        <v>407</v>
      </c>
      <c r="C40" s="1" t="s">
        <v>409</v>
      </c>
      <c r="D40" s="9" t="s">
        <v>441</v>
      </c>
      <c r="E40" s="10">
        <v>357.5</v>
      </c>
      <c r="F40" s="10">
        <v>15.5</v>
      </c>
      <c r="G40" s="10">
        <v>0</v>
      </c>
      <c r="H40" s="10">
        <f t="shared" si="23"/>
        <v>373</v>
      </c>
      <c r="I40" s="10">
        <v>171.4</v>
      </c>
      <c r="J40" s="11">
        <v>174800</v>
      </c>
      <c r="K40" s="10">
        <v>34.4</v>
      </c>
      <c r="L40" s="10">
        <v>4.8</v>
      </c>
      <c r="M40" s="10">
        <v>52.8</v>
      </c>
      <c r="N40" s="10">
        <v>11.7</v>
      </c>
      <c r="O40" s="10">
        <v>0</v>
      </c>
      <c r="P40" s="10">
        <f t="shared" si="8"/>
        <v>648.1</v>
      </c>
      <c r="Q40" s="11">
        <v>0</v>
      </c>
      <c r="R40" s="17">
        <f t="shared" si="24"/>
        <v>3297533</v>
      </c>
      <c r="S40" s="10">
        <v>357.5</v>
      </c>
      <c r="T40" s="10">
        <v>366.7</v>
      </c>
      <c r="U40" s="23"/>
      <c r="V40" s="10">
        <f t="shared" si="25"/>
        <v>366.7</v>
      </c>
      <c r="W40" s="24">
        <f t="shared" si="26"/>
        <v>15.5</v>
      </c>
      <c r="X40" s="23">
        <f t="shared" si="9"/>
        <v>0</v>
      </c>
      <c r="Y40" s="10">
        <f t="shared" si="27"/>
        <v>382.2</v>
      </c>
      <c r="Z40" s="10">
        <f t="shared" si="10"/>
        <v>174.4</v>
      </c>
      <c r="AA40" s="23">
        <v>34.4</v>
      </c>
      <c r="AB40" s="23">
        <v>4.8</v>
      </c>
      <c r="AC40" s="23">
        <v>52.8</v>
      </c>
      <c r="AD40" s="23">
        <v>11.7</v>
      </c>
      <c r="AE40" s="23">
        <v>0</v>
      </c>
      <c r="AF40" s="10">
        <f t="shared" si="28"/>
        <v>660.3</v>
      </c>
      <c r="AG40" s="25">
        <v>0</v>
      </c>
      <c r="AH40" s="17">
        <f t="shared" si="29"/>
        <v>3551093</v>
      </c>
      <c r="AI40" s="11">
        <f t="shared" si="30"/>
        <v>253560</v>
      </c>
      <c r="AJ40" s="11">
        <v>471343</v>
      </c>
      <c r="AK40" s="11">
        <f t="shared" si="31"/>
        <v>7065</v>
      </c>
      <c r="AL40" s="11">
        <f t="shared" si="11"/>
        <v>260625</v>
      </c>
      <c r="AO40" s="32">
        <v>223</v>
      </c>
      <c r="AP40" s="35">
        <f t="shared" si="12"/>
        <v>0</v>
      </c>
      <c r="AQ40" s="1" t="b">
        <f t="shared" si="13"/>
        <v>0</v>
      </c>
      <c r="AR40" s="30">
        <f t="shared" si="14"/>
        <v>0</v>
      </c>
      <c r="AS40" s="31">
        <f t="shared" si="15"/>
        <v>0</v>
      </c>
      <c r="AT40" s="36">
        <f t="shared" si="16"/>
        <v>0</v>
      </c>
      <c r="AU40" s="1" t="b">
        <f t="shared" si="17"/>
        <v>1</v>
      </c>
      <c r="AV40" s="1">
        <f t="shared" si="18"/>
        <v>101.7225</v>
      </c>
      <c r="AW40" s="31">
        <f t="shared" si="19"/>
        <v>0.45625900000000003</v>
      </c>
      <c r="AX40" s="36">
        <f t="shared" si="20"/>
        <v>174.4</v>
      </c>
      <c r="AY40" s="37">
        <f t="shared" si="21"/>
        <v>0</v>
      </c>
      <c r="AZ40" s="39">
        <f t="shared" si="22"/>
        <v>174.4</v>
      </c>
    </row>
    <row r="41" spans="1:52" x14ac:dyDescent="0.3">
      <c r="A41" s="9">
        <v>224</v>
      </c>
      <c r="B41" s="1" t="s">
        <v>407</v>
      </c>
      <c r="C41" s="1" t="s">
        <v>410</v>
      </c>
      <c r="D41" s="9" t="s">
        <v>441</v>
      </c>
      <c r="E41" s="10">
        <v>292.2</v>
      </c>
      <c r="F41" s="10">
        <v>3</v>
      </c>
      <c r="G41" s="10">
        <v>0</v>
      </c>
      <c r="H41" s="10">
        <f t="shared" si="23"/>
        <v>295.2</v>
      </c>
      <c r="I41" s="10">
        <v>146.69999999999999</v>
      </c>
      <c r="J41" s="11">
        <v>206353</v>
      </c>
      <c r="K41" s="10">
        <v>40.6</v>
      </c>
      <c r="L41" s="10">
        <v>0.9</v>
      </c>
      <c r="M41" s="10">
        <v>41.6</v>
      </c>
      <c r="N41" s="10">
        <v>12.1</v>
      </c>
      <c r="O41" s="10">
        <v>0</v>
      </c>
      <c r="P41" s="10">
        <f t="shared" si="8"/>
        <v>537.1</v>
      </c>
      <c r="Q41" s="11">
        <v>0</v>
      </c>
      <c r="R41" s="17">
        <f t="shared" si="24"/>
        <v>2732765</v>
      </c>
      <c r="S41" s="10">
        <v>292.2</v>
      </c>
      <c r="T41" s="10">
        <v>293.10000000000002</v>
      </c>
      <c r="U41" s="23"/>
      <c r="V41" s="10">
        <f t="shared" si="25"/>
        <v>293.10000000000002</v>
      </c>
      <c r="W41" s="24">
        <f t="shared" si="26"/>
        <v>3</v>
      </c>
      <c r="X41" s="23">
        <f t="shared" si="9"/>
        <v>0</v>
      </c>
      <c r="Y41" s="10">
        <f t="shared" si="27"/>
        <v>296.10000000000002</v>
      </c>
      <c r="Z41" s="10">
        <f t="shared" si="10"/>
        <v>146.4</v>
      </c>
      <c r="AA41" s="23">
        <v>40.6</v>
      </c>
      <c r="AB41" s="23">
        <v>0.9</v>
      </c>
      <c r="AC41" s="23">
        <v>41.6</v>
      </c>
      <c r="AD41" s="23">
        <v>12.1</v>
      </c>
      <c r="AE41" s="23">
        <v>0</v>
      </c>
      <c r="AF41" s="10">
        <f t="shared" si="28"/>
        <v>537.70000000000005</v>
      </c>
      <c r="AG41" s="25">
        <v>0</v>
      </c>
      <c r="AH41" s="17">
        <f t="shared" si="29"/>
        <v>2891751</v>
      </c>
      <c r="AI41" s="11">
        <f t="shared" si="30"/>
        <v>158986</v>
      </c>
      <c r="AJ41" s="11">
        <v>269152</v>
      </c>
      <c r="AK41" s="11">
        <f t="shared" si="31"/>
        <v>4034</v>
      </c>
      <c r="AL41" s="11">
        <f t="shared" si="11"/>
        <v>163020</v>
      </c>
      <c r="AO41" s="32">
        <v>224</v>
      </c>
      <c r="AP41" s="35">
        <f t="shared" si="12"/>
        <v>0</v>
      </c>
      <c r="AQ41" s="1" t="b">
        <f t="shared" si="13"/>
        <v>1</v>
      </c>
      <c r="AR41" s="30">
        <f t="shared" si="14"/>
        <v>1893.346</v>
      </c>
      <c r="AS41" s="31">
        <f t="shared" si="15"/>
        <v>0.49452400000000002</v>
      </c>
      <c r="AT41" s="36">
        <f t="shared" si="16"/>
        <v>146.4</v>
      </c>
      <c r="AU41" s="1" t="b">
        <f t="shared" si="17"/>
        <v>0</v>
      </c>
      <c r="AV41" s="1">
        <f t="shared" si="18"/>
        <v>0</v>
      </c>
      <c r="AW41" s="31">
        <f t="shared" si="19"/>
        <v>0</v>
      </c>
      <c r="AX41" s="36">
        <f t="shared" si="20"/>
        <v>0</v>
      </c>
      <c r="AY41" s="37">
        <f t="shared" si="21"/>
        <v>0</v>
      </c>
      <c r="AZ41" s="39">
        <f t="shared" si="22"/>
        <v>146.4</v>
      </c>
    </row>
    <row r="42" spans="1:52" x14ac:dyDescent="0.3">
      <c r="A42" s="9">
        <v>225</v>
      </c>
      <c r="B42" s="1" t="s">
        <v>258</v>
      </c>
      <c r="C42" s="1" t="s">
        <v>259</v>
      </c>
      <c r="D42" s="9" t="s">
        <v>440</v>
      </c>
      <c r="E42" s="10">
        <v>96</v>
      </c>
      <c r="F42" s="10">
        <v>1</v>
      </c>
      <c r="G42" s="10">
        <v>0</v>
      </c>
      <c r="H42" s="10">
        <f t="shared" si="23"/>
        <v>97</v>
      </c>
      <c r="I42" s="10">
        <v>98.4</v>
      </c>
      <c r="J42" s="11">
        <v>1979</v>
      </c>
      <c r="K42" s="10">
        <v>0.4</v>
      </c>
      <c r="L42" s="10">
        <v>1</v>
      </c>
      <c r="M42" s="10">
        <v>20.2</v>
      </c>
      <c r="N42" s="10">
        <v>0.7</v>
      </c>
      <c r="O42" s="10">
        <v>0</v>
      </c>
      <c r="P42" s="10">
        <f t="shared" si="8"/>
        <v>217.7</v>
      </c>
      <c r="Q42" s="11">
        <v>0</v>
      </c>
      <c r="R42" s="17">
        <f t="shared" si="24"/>
        <v>1107658</v>
      </c>
      <c r="S42" s="10">
        <v>66</v>
      </c>
      <c r="T42" s="10">
        <v>69.7</v>
      </c>
      <c r="U42" s="23"/>
      <c r="V42" s="10">
        <f t="shared" si="25"/>
        <v>69.7</v>
      </c>
      <c r="W42" s="24">
        <f t="shared" si="26"/>
        <v>1</v>
      </c>
      <c r="X42" s="23">
        <f t="shared" si="9"/>
        <v>0</v>
      </c>
      <c r="Y42" s="10">
        <f t="shared" si="27"/>
        <v>70.7</v>
      </c>
      <c r="Z42" s="10">
        <f t="shared" si="10"/>
        <v>71.7</v>
      </c>
      <c r="AA42" s="23">
        <v>0.4</v>
      </c>
      <c r="AB42" s="23">
        <v>1</v>
      </c>
      <c r="AC42" s="23">
        <v>20.2</v>
      </c>
      <c r="AD42" s="23">
        <v>0.7</v>
      </c>
      <c r="AE42" s="23">
        <v>0</v>
      </c>
      <c r="AF42" s="10">
        <f t="shared" si="28"/>
        <v>164.7</v>
      </c>
      <c r="AG42" s="25">
        <v>0</v>
      </c>
      <c r="AH42" s="17">
        <f t="shared" si="29"/>
        <v>885757</v>
      </c>
      <c r="AI42" s="11">
        <f t="shared" si="30"/>
        <v>-221901</v>
      </c>
      <c r="AJ42" s="11">
        <v>93570</v>
      </c>
      <c r="AK42" s="11">
        <f t="shared" si="31"/>
        <v>1403</v>
      </c>
      <c r="AL42" s="11">
        <f t="shared" si="11"/>
        <v>-220498</v>
      </c>
      <c r="AO42" s="32">
        <v>225</v>
      </c>
      <c r="AP42" s="35">
        <f t="shared" si="12"/>
        <v>71.7</v>
      </c>
      <c r="AQ42" s="1" t="b">
        <f t="shared" si="13"/>
        <v>0</v>
      </c>
      <c r="AR42" s="30">
        <f t="shared" si="14"/>
        <v>0</v>
      </c>
      <c r="AS42" s="31">
        <f t="shared" si="15"/>
        <v>0</v>
      </c>
      <c r="AT42" s="36">
        <f t="shared" si="16"/>
        <v>0</v>
      </c>
      <c r="AU42" s="1" t="b">
        <f t="shared" si="17"/>
        <v>0</v>
      </c>
      <c r="AV42" s="1">
        <f t="shared" si="18"/>
        <v>0</v>
      </c>
      <c r="AW42" s="31">
        <f t="shared" si="19"/>
        <v>0</v>
      </c>
      <c r="AX42" s="36">
        <f t="shared" si="20"/>
        <v>0</v>
      </c>
      <c r="AY42" s="37">
        <f t="shared" si="21"/>
        <v>0</v>
      </c>
      <c r="AZ42" s="39">
        <f t="shared" si="22"/>
        <v>71.7</v>
      </c>
    </row>
    <row r="43" spans="1:52" x14ac:dyDescent="0.3">
      <c r="A43" s="9">
        <v>226</v>
      </c>
      <c r="B43" s="1" t="s">
        <v>258</v>
      </c>
      <c r="C43" s="1" t="s">
        <v>260</v>
      </c>
      <c r="D43" s="9" t="s">
        <v>440</v>
      </c>
      <c r="E43" s="10">
        <v>360.5</v>
      </c>
      <c r="F43" s="10">
        <v>10</v>
      </c>
      <c r="G43" s="10">
        <v>0</v>
      </c>
      <c r="H43" s="10">
        <f t="shared" si="23"/>
        <v>370.5</v>
      </c>
      <c r="I43" s="10">
        <v>170.5</v>
      </c>
      <c r="J43" s="11">
        <v>75935</v>
      </c>
      <c r="K43" s="10">
        <v>14.9</v>
      </c>
      <c r="L43" s="10">
        <v>0.9</v>
      </c>
      <c r="M43" s="10">
        <v>61.9</v>
      </c>
      <c r="N43" s="10">
        <v>4.5</v>
      </c>
      <c r="O43" s="10">
        <v>0</v>
      </c>
      <c r="P43" s="10">
        <f t="shared" si="8"/>
        <v>623.20000000000005</v>
      </c>
      <c r="Q43" s="11">
        <v>0</v>
      </c>
      <c r="R43" s="17">
        <f t="shared" si="24"/>
        <v>3170842</v>
      </c>
      <c r="S43" s="10">
        <v>340</v>
      </c>
      <c r="T43" s="10">
        <v>328.9</v>
      </c>
      <c r="U43" s="23"/>
      <c r="V43" s="10">
        <f t="shared" si="25"/>
        <v>334.5</v>
      </c>
      <c r="W43" s="24">
        <f t="shared" si="26"/>
        <v>10</v>
      </c>
      <c r="X43" s="23">
        <f t="shared" si="9"/>
        <v>0</v>
      </c>
      <c r="Y43" s="10">
        <f t="shared" si="27"/>
        <v>344.5</v>
      </c>
      <c r="Z43" s="10">
        <f t="shared" si="10"/>
        <v>161.6</v>
      </c>
      <c r="AA43" s="23">
        <v>14.9</v>
      </c>
      <c r="AB43" s="23">
        <v>0.9</v>
      </c>
      <c r="AC43" s="23">
        <v>61.9</v>
      </c>
      <c r="AD43" s="23">
        <v>4.5</v>
      </c>
      <c r="AE43" s="23">
        <v>0</v>
      </c>
      <c r="AF43" s="10">
        <f t="shared" si="28"/>
        <v>588.29999999999995</v>
      </c>
      <c r="AG43" s="25">
        <v>0</v>
      </c>
      <c r="AH43" s="17">
        <f t="shared" si="29"/>
        <v>3163877</v>
      </c>
      <c r="AI43" s="11">
        <f t="shared" si="30"/>
        <v>-6965</v>
      </c>
      <c r="AJ43" s="11">
        <v>304612</v>
      </c>
      <c r="AK43" s="11">
        <f t="shared" si="31"/>
        <v>4566</v>
      </c>
      <c r="AL43" s="11">
        <f t="shared" si="11"/>
        <v>-2399</v>
      </c>
      <c r="AO43" s="32">
        <v>226</v>
      </c>
      <c r="AP43" s="35">
        <f t="shared" si="12"/>
        <v>0</v>
      </c>
      <c r="AQ43" s="1" t="b">
        <f t="shared" si="13"/>
        <v>0</v>
      </c>
      <c r="AR43" s="30">
        <f t="shared" si="14"/>
        <v>0</v>
      </c>
      <c r="AS43" s="31">
        <f t="shared" si="15"/>
        <v>0</v>
      </c>
      <c r="AT43" s="36">
        <f t="shared" si="16"/>
        <v>0</v>
      </c>
      <c r="AU43" s="1" t="b">
        <f t="shared" si="17"/>
        <v>1</v>
      </c>
      <c r="AV43" s="1">
        <f t="shared" si="18"/>
        <v>55.068800000000003</v>
      </c>
      <c r="AW43" s="31">
        <f t="shared" si="19"/>
        <v>0.46906700000000001</v>
      </c>
      <c r="AX43" s="36">
        <f t="shared" si="20"/>
        <v>161.6</v>
      </c>
      <c r="AY43" s="37">
        <f t="shared" si="21"/>
        <v>0</v>
      </c>
      <c r="AZ43" s="39">
        <f t="shared" si="22"/>
        <v>161.6</v>
      </c>
    </row>
    <row r="44" spans="1:52" x14ac:dyDescent="0.3">
      <c r="A44" s="9">
        <v>227</v>
      </c>
      <c r="B44" s="1" t="s">
        <v>182</v>
      </c>
      <c r="C44" s="1" t="s">
        <v>183</v>
      </c>
      <c r="D44" s="9" t="s">
        <v>440</v>
      </c>
      <c r="E44" s="10">
        <v>287</v>
      </c>
      <c r="F44" s="10">
        <v>0</v>
      </c>
      <c r="G44" s="10">
        <v>0</v>
      </c>
      <c r="H44" s="10">
        <f t="shared" si="23"/>
        <v>287</v>
      </c>
      <c r="I44" s="10">
        <v>148.9</v>
      </c>
      <c r="J44" s="11">
        <v>212803</v>
      </c>
      <c r="K44" s="10">
        <v>41.8</v>
      </c>
      <c r="L44" s="10">
        <v>0.6</v>
      </c>
      <c r="M44" s="10">
        <v>36.799999999999997</v>
      </c>
      <c r="N44" s="10">
        <v>2.2999999999999998</v>
      </c>
      <c r="O44" s="10">
        <v>0</v>
      </c>
      <c r="P44" s="10">
        <f t="shared" si="8"/>
        <v>517.4</v>
      </c>
      <c r="Q44" s="11">
        <v>0</v>
      </c>
      <c r="R44" s="17">
        <f t="shared" si="24"/>
        <v>2632531</v>
      </c>
      <c r="S44" s="10">
        <v>284</v>
      </c>
      <c r="T44" s="10">
        <v>268</v>
      </c>
      <c r="U44" s="23"/>
      <c r="V44" s="10">
        <f t="shared" si="25"/>
        <v>276</v>
      </c>
      <c r="W44" s="24">
        <f t="shared" si="26"/>
        <v>0</v>
      </c>
      <c r="X44" s="23">
        <f t="shared" si="9"/>
        <v>0</v>
      </c>
      <c r="Y44" s="10">
        <f t="shared" si="27"/>
        <v>276</v>
      </c>
      <c r="Z44" s="10">
        <f t="shared" si="10"/>
        <v>151.19999999999999</v>
      </c>
      <c r="AA44" s="23">
        <v>41.8</v>
      </c>
      <c r="AB44" s="23">
        <v>0.6</v>
      </c>
      <c r="AC44" s="23">
        <v>36.799999999999997</v>
      </c>
      <c r="AD44" s="23">
        <v>2.2999999999999998</v>
      </c>
      <c r="AE44" s="23">
        <v>0</v>
      </c>
      <c r="AF44" s="10">
        <f t="shared" si="28"/>
        <v>508.7</v>
      </c>
      <c r="AG44" s="25">
        <v>0</v>
      </c>
      <c r="AH44" s="17">
        <f t="shared" si="29"/>
        <v>2735789</v>
      </c>
      <c r="AI44" s="11">
        <f t="shared" si="30"/>
        <v>103258</v>
      </c>
      <c r="AJ44" s="11">
        <v>211256</v>
      </c>
      <c r="AK44" s="11">
        <f t="shared" si="31"/>
        <v>3167</v>
      </c>
      <c r="AL44" s="11">
        <f t="shared" si="11"/>
        <v>106425</v>
      </c>
      <c r="AO44" s="32">
        <v>227</v>
      </c>
      <c r="AP44" s="35">
        <f t="shared" si="12"/>
        <v>0</v>
      </c>
      <c r="AQ44" s="1" t="b">
        <f t="shared" si="13"/>
        <v>1</v>
      </c>
      <c r="AR44" s="30">
        <f t="shared" si="14"/>
        <v>1699.28</v>
      </c>
      <c r="AS44" s="31">
        <f t="shared" si="15"/>
        <v>0.54780399999999996</v>
      </c>
      <c r="AT44" s="36">
        <f t="shared" si="16"/>
        <v>151.19999999999999</v>
      </c>
      <c r="AU44" s="1" t="b">
        <f t="shared" si="17"/>
        <v>0</v>
      </c>
      <c r="AV44" s="1">
        <f t="shared" si="18"/>
        <v>0</v>
      </c>
      <c r="AW44" s="31">
        <f t="shared" si="19"/>
        <v>0</v>
      </c>
      <c r="AX44" s="36">
        <f t="shared" si="20"/>
        <v>0</v>
      </c>
      <c r="AY44" s="37">
        <f t="shared" si="21"/>
        <v>0</v>
      </c>
      <c r="AZ44" s="39">
        <f t="shared" si="22"/>
        <v>151.19999999999999</v>
      </c>
    </row>
    <row r="45" spans="1:52" x14ac:dyDescent="0.3">
      <c r="A45" s="9">
        <v>229</v>
      </c>
      <c r="B45" s="1" t="s">
        <v>197</v>
      </c>
      <c r="C45" s="1" t="s">
        <v>198</v>
      </c>
      <c r="D45" s="9" t="s">
        <v>440</v>
      </c>
      <c r="E45" s="10">
        <v>21823.200000000001</v>
      </c>
      <c r="F45" s="10">
        <v>0</v>
      </c>
      <c r="G45" s="10">
        <v>0</v>
      </c>
      <c r="H45" s="10">
        <f t="shared" si="23"/>
        <v>21823.200000000001</v>
      </c>
      <c r="I45" s="10">
        <v>764.7</v>
      </c>
      <c r="J45" s="11">
        <v>2637801</v>
      </c>
      <c r="K45" s="10">
        <v>518.4</v>
      </c>
      <c r="L45" s="10">
        <v>126.7</v>
      </c>
      <c r="M45" s="10">
        <v>955.9</v>
      </c>
      <c r="N45" s="10">
        <v>419.4</v>
      </c>
      <c r="O45" s="10">
        <v>3019.3</v>
      </c>
      <c r="P45" s="10">
        <f t="shared" si="8"/>
        <v>27627.599999999999</v>
      </c>
      <c r="Q45" s="11">
        <v>222880</v>
      </c>
      <c r="R45" s="17">
        <f t="shared" si="24"/>
        <v>140792109</v>
      </c>
      <c r="S45" s="10">
        <v>21810.2</v>
      </c>
      <c r="T45" s="10">
        <v>21853.8</v>
      </c>
      <c r="U45" s="23"/>
      <c r="V45" s="10">
        <f t="shared" si="25"/>
        <v>21853.8</v>
      </c>
      <c r="W45" s="24">
        <f t="shared" si="26"/>
        <v>0</v>
      </c>
      <c r="X45" s="23">
        <f t="shared" si="9"/>
        <v>0</v>
      </c>
      <c r="Y45" s="10">
        <f t="shared" si="27"/>
        <v>21853.8</v>
      </c>
      <c r="Z45" s="10">
        <f t="shared" si="10"/>
        <v>765.8</v>
      </c>
      <c r="AA45" s="23">
        <v>518.4</v>
      </c>
      <c r="AB45" s="23">
        <v>126.7</v>
      </c>
      <c r="AC45" s="23">
        <v>955.9</v>
      </c>
      <c r="AD45" s="23">
        <v>419.4</v>
      </c>
      <c r="AE45" s="23">
        <v>3019.3</v>
      </c>
      <c r="AF45" s="10">
        <f t="shared" si="28"/>
        <v>27659.3</v>
      </c>
      <c r="AG45" s="25">
        <v>222880</v>
      </c>
      <c r="AH45" s="17">
        <f t="shared" si="29"/>
        <v>148974595</v>
      </c>
      <c r="AI45" s="11">
        <f t="shared" si="30"/>
        <v>8182486</v>
      </c>
      <c r="AJ45" s="11">
        <v>25974933</v>
      </c>
      <c r="AK45" s="11">
        <f t="shared" si="31"/>
        <v>389353</v>
      </c>
      <c r="AL45" s="11">
        <f t="shared" si="11"/>
        <v>8571839</v>
      </c>
      <c r="AO45" s="32">
        <v>229</v>
      </c>
      <c r="AP45" s="35">
        <f t="shared" si="12"/>
        <v>0</v>
      </c>
      <c r="AQ45" s="1" t="b">
        <f t="shared" si="13"/>
        <v>0</v>
      </c>
      <c r="AR45" s="30">
        <f t="shared" si="14"/>
        <v>0</v>
      </c>
      <c r="AS45" s="31">
        <f t="shared" si="15"/>
        <v>0</v>
      </c>
      <c r="AT45" s="36">
        <f t="shared" si="16"/>
        <v>0</v>
      </c>
      <c r="AU45" s="1" t="b">
        <f t="shared" si="17"/>
        <v>0</v>
      </c>
      <c r="AV45" s="1">
        <f t="shared" si="18"/>
        <v>0</v>
      </c>
      <c r="AW45" s="31">
        <f t="shared" si="19"/>
        <v>0</v>
      </c>
      <c r="AX45" s="36">
        <f t="shared" si="20"/>
        <v>0</v>
      </c>
      <c r="AY45" s="37">
        <f t="shared" si="21"/>
        <v>765.8</v>
      </c>
      <c r="AZ45" s="39">
        <f t="shared" si="22"/>
        <v>765.8</v>
      </c>
    </row>
    <row r="46" spans="1:52" x14ac:dyDescent="0.3">
      <c r="A46" s="9">
        <v>230</v>
      </c>
      <c r="B46" s="1" t="s">
        <v>197</v>
      </c>
      <c r="C46" s="1" t="s">
        <v>199</v>
      </c>
      <c r="D46" s="9" t="s">
        <v>441</v>
      </c>
      <c r="E46" s="10">
        <v>3654</v>
      </c>
      <c r="F46" s="10">
        <v>18.5</v>
      </c>
      <c r="G46" s="10">
        <v>0</v>
      </c>
      <c r="H46" s="10">
        <f t="shared" si="23"/>
        <v>3672.5</v>
      </c>
      <c r="I46" s="10">
        <v>128.69999999999999</v>
      </c>
      <c r="J46" s="11">
        <v>1015211</v>
      </c>
      <c r="K46" s="10">
        <v>199.5</v>
      </c>
      <c r="L46" s="10">
        <v>13.3</v>
      </c>
      <c r="M46" s="10">
        <v>262.3</v>
      </c>
      <c r="N46" s="10">
        <v>70.5</v>
      </c>
      <c r="O46" s="10">
        <v>948</v>
      </c>
      <c r="P46" s="10">
        <f t="shared" si="8"/>
        <v>5294.8</v>
      </c>
      <c r="Q46" s="11">
        <v>9348480</v>
      </c>
      <c r="R46" s="17">
        <f t="shared" si="24"/>
        <v>36288422</v>
      </c>
      <c r="S46" s="10">
        <v>3654</v>
      </c>
      <c r="T46" s="10">
        <v>3841.4</v>
      </c>
      <c r="U46" s="23"/>
      <c r="V46" s="10">
        <f t="shared" si="25"/>
        <v>3841.4</v>
      </c>
      <c r="W46" s="24">
        <f t="shared" si="26"/>
        <v>18.5</v>
      </c>
      <c r="X46" s="23">
        <f t="shared" si="9"/>
        <v>0</v>
      </c>
      <c r="Y46" s="10">
        <f t="shared" si="27"/>
        <v>3859.9</v>
      </c>
      <c r="Z46" s="10">
        <f t="shared" si="10"/>
        <v>135.30000000000001</v>
      </c>
      <c r="AA46" s="23">
        <v>199.5</v>
      </c>
      <c r="AB46" s="23">
        <v>13.3</v>
      </c>
      <c r="AC46" s="23">
        <v>262.3</v>
      </c>
      <c r="AD46" s="23">
        <v>70.5</v>
      </c>
      <c r="AE46" s="23">
        <v>948</v>
      </c>
      <c r="AF46" s="10">
        <f t="shared" si="28"/>
        <v>5488.8</v>
      </c>
      <c r="AG46" s="25">
        <v>9348480</v>
      </c>
      <c r="AH46" s="17">
        <f t="shared" si="29"/>
        <v>38867246</v>
      </c>
      <c r="AI46" s="11">
        <f t="shared" si="30"/>
        <v>2578824</v>
      </c>
      <c r="AJ46" s="11">
        <v>3541647</v>
      </c>
      <c r="AK46" s="11">
        <f t="shared" si="31"/>
        <v>53088</v>
      </c>
      <c r="AL46" s="11">
        <f t="shared" si="11"/>
        <v>2631912</v>
      </c>
      <c r="AO46" s="32">
        <v>230</v>
      </c>
      <c r="AP46" s="35">
        <f t="shared" si="12"/>
        <v>0</v>
      </c>
      <c r="AQ46" s="1" t="b">
        <f t="shared" si="13"/>
        <v>0</v>
      </c>
      <c r="AR46" s="30">
        <f t="shared" si="14"/>
        <v>0</v>
      </c>
      <c r="AS46" s="31">
        <f t="shared" si="15"/>
        <v>0</v>
      </c>
      <c r="AT46" s="36">
        <f t="shared" si="16"/>
        <v>0</v>
      </c>
      <c r="AU46" s="1" t="b">
        <f t="shared" si="17"/>
        <v>0</v>
      </c>
      <c r="AV46" s="1">
        <f t="shared" si="18"/>
        <v>0</v>
      </c>
      <c r="AW46" s="31">
        <f t="shared" si="19"/>
        <v>0</v>
      </c>
      <c r="AX46" s="36">
        <f t="shared" si="20"/>
        <v>0</v>
      </c>
      <c r="AY46" s="37">
        <f t="shared" si="21"/>
        <v>135.30000000000001</v>
      </c>
      <c r="AZ46" s="39">
        <f t="shared" si="22"/>
        <v>135.30000000000001</v>
      </c>
    </row>
    <row r="47" spans="1:52" x14ac:dyDescent="0.3">
      <c r="A47" s="9">
        <v>231</v>
      </c>
      <c r="B47" s="1" t="s">
        <v>197</v>
      </c>
      <c r="C47" s="1" t="s">
        <v>200</v>
      </c>
      <c r="D47" s="9" t="s">
        <v>440</v>
      </c>
      <c r="E47" s="10">
        <v>5762.7</v>
      </c>
      <c r="F47" s="10">
        <v>20.5</v>
      </c>
      <c r="G47" s="10">
        <v>0</v>
      </c>
      <c r="H47" s="10">
        <f t="shared" si="23"/>
        <v>5783.2</v>
      </c>
      <c r="I47" s="10">
        <v>202.6</v>
      </c>
      <c r="J47" s="11">
        <v>821941</v>
      </c>
      <c r="K47" s="10">
        <v>161.5</v>
      </c>
      <c r="L47" s="10">
        <v>30.7</v>
      </c>
      <c r="M47" s="10">
        <v>939.4</v>
      </c>
      <c r="N47" s="10">
        <v>109.1</v>
      </c>
      <c r="O47" s="10">
        <v>331.8</v>
      </c>
      <c r="P47" s="10">
        <f t="shared" si="8"/>
        <v>7558.3</v>
      </c>
      <c r="Q47" s="11">
        <v>0</v>
      </c>
      <c r="R47" s="17">
        <f t="shared" si="24"/>
        <v>38456630</v>
      </c>
      <c r="S47" s="10">
        <v>5762.7</v>
      </c>
      <c r="T47" s="10">
        <v>5676.4</v>
      </c>
      <c r="U47" s="23"/>
      <c r="V47" s="10">
        <f t="shared" si="25"/>
        <v>5719.6</v>
      </c>
      <c r="W47" s="24">
        <f t="shared" si="26"/>
        <v>20.5</v>
      </c>
      <c r="X47" s="23">
        <f t="shared" si="9"/>
        <v>0</v>
      </c>
      <c r="Y47" s="10">
        <f t="shared" si="27"/>
        <v>5740.1</v>
      </c>
      <c r="Z47" s="10">
        <f t="shared" si="10"/>
        <v>201.1</v>
      </c>
      <c r="AA47" s="23">
        <v>161.5</v>
      </c>
      <c r="AB47" s="23">
        <v>30.7</v>
      </c>
      <c r="AC47" s="23">
        <v>939.4</v>
      </c>
      <c r="AD47" s="23">
        <v>109.1</v>
      </c>
      <c r="AE47" s="23">
        <v>331.8</v>
      </c>
      <c r="AF47" s="10">
        <f t="shared" si="28"/>
        <v>7513.7</v>
      </c>
      <c r="AG47" s="25">
        <v>0</v>
      </c>
      <c r="AH47" s="17">
        <f t="shared" si="29"/>
        <v>40408679</v>
      </c>
      <c r="AI47" s="11">
        <f t="shared" si="30"/>
        <v>1952049</v>
      </c>
      <c r="AJ47" s="11">
        <v>8046165</v>
      </c>
      <c r="AK47" s="11">
        <f t="shared" si="31"/>
        <v>120609</v>
      </c>
      <c r="AL47" s="11">
        <f t="shared" si="11"/>
        <v>2072658</v>
      </c>
      <c r="AO47" s="32">
        <v>231</v>
      </c>
      <c r="AP47" s="35">
        <f t="shared" si="12"/>
        <v>0</v>
      </c>
      <c r="AQ47" s="1" t="b">
        <f t="shared" si="13"/>
        <v>0</v>
      </c>
      <c r="AR47" s="30">
        <f t="shared" si="14"/>
        <v>0</v>
      </c>
      <c r="AS47" s="31">
        <f t="shared" si="15"/>
        <v>0</v>
      </c>
      <c r="AT47" s="36">
        <f t="shared" si="16"/>
        <v>0</v>
      </c>
      <c r="AU47" s="1" t="b">
        <f t="shared" si="17"/>
        <v>0</v>
      </c>
      <c r="AV47" s="1">
        <f t="shared" si="18"/>
        <v>0</v>
      </c>
      <c r="AW47" s="31">
        <f t="shared" si="19"/>
        <v>0</v>
      </c>
      <c r="AX47" s="36">
        <f t="shared" si="20"/>
        <v>0</v>
      </c>
      <c r="AY47" s="37">
        <f t="shared" si="21"/>
        <v>201.1</v>
      </c>
      <c r="AZ47" s="39">
        <f t="shared" si="22"/>
        <v>201.1</v>
      </c>
    </row>
    <row r="48" spans="1:52" x14ac:dyDescent="0.3">
      <c r="A48" s="9">
        <v>232</v>
      </c>
      <c r="B48" s="1" t="s">
        <v>197</v>
      </c>
      <c r="C48" s="1" t="s">
        <v>201</v>
      </c>
      <c r="D48" s="9" t="s">
        <v>440</v>
      </c>
      <c r="E48" s="10">
        <v>7257.6</v>
      </c>
      <c r="F48" s="10">
        <v>32</v>
      </c>
      <c r="G48" s="10">
        <v>0</v>
      </c>
      <c r="H48" s="10">
        <f t="shared" si="23"/>
        <v>7289.6</v>
      </c>
      <c r="I48" s="10">
        <v>255.4</v>
      </c>
      <c r="J48" s="11">
        <v>1261021</v>
      </c>
      <c r="K48" s="10">
        <v>247.8</v>
      </c>
      <c r="L48" s="10">
        <v>64.3</v>
      </c>
      <c r="M48" s="10">
        <v>451</v>
      </c>
      <c r="N48" s="10">
        <v>207.1</v>
      </c>
      <c r="O48" s="10">
        <v>547</v>
      </c>
      <c r="P48" s="10">
        <f t="shared" si="8"/>
        <v>9062.2000000000007</v>
      </c>
      <c r="Q48" s="11">
        <v>71960</v>
      </c>
      <c r="R48" s="17">
        <f t="shared" si="24"/>
        <v>46180434</v>
      </c>
      <c r="S48" s="10">
        <v>7257.6</v>
      </c>
      <c r="T48" s="10">
        <v>7160.1</v>
      </c>
      <c r="U48" s="23"/>
      <c r="V48" s="10">
        <f t="shared" si="25"/>
        <v>7208.9</v>
      </c>
      <c r="W48" s="24">
        <f t="shared" si="26"/>
        <v>32</v>
      </c>
      <c r="X48" s="23">
        <f t="shared" si="9"/>
        <v>0</v>
      </c>
      <c r="Y48" s="10">
        <f t="shared" si="27"/>
        <v>7240.9</v>
      </c>
      <c r="Z48" s="10">
        <f t="shared" si="10"/>
        <v>253.7</v>
      </c>
      <c r="AA48" s="23">
        <v>247.8</v>
      </c>
      <c r="AB48" s="23">
        <v>64.3</v>
      </c>
      <c r="AC48" s="23">
        <v>451</v>
      </c>
      <c r="AD48" s="23">
        <v>207.1</v>
      </c>
      <c r="AE48" s="23">
        <v>547</v>
      </c>
      <c r="AF48" s="10">
        <f t="shared" si="28"/>
        <v>9011.7999999999993</v>
      </c>
      <c r="AG48" s="25">
        <v>71960</v>
      </c>
      <c r="AH48" s="17">
        <f t="shared" si="29"/>
        <v>48537420</v>
      </c>
      <c r="AI48" s="11">
        <f t="shared" si="30"/>
        <v>2356986</v>
      </c>
      <c r="AJ48" s="11">
        <v>6151929</v>
      </c>
      <c r="AK48" s="11">
        <f t="shared" si="31"/>
        <v>92215</v>
      </c>
      <c r="AL48" s="11">
        <f t="shared" si="11"/>
        <v>2449201</v>
      </c>
      <c r="AO48" s="32">
        <v>232</v>
      </c>
      <c r="AP48" s="35">
        <f t="shared" si="12"/>
        <v>0</v>
      </c>
      <c r="AQ48" s="1" t="b">
        <f t="shared" si="13"/>
        <v>0</v>
      </c>
      <c r="AR48" s="30">
        <f t="shared" si="14"/>
        <v>0</v>
      </c>
      <c r="AS48" s="31">
        <f t="shared" si="15"/>
        <v>0</v>
      </c>
      <c r="AT48" s="36">
        <f t="shared" si="16"/>
        <v>0</v>
      </c>
      <c r="AU48" s="1" t="b">
        <f t="shared" si="17"/>
        <v>0</v>
      </c>
      <c r="AV48" s="1">
        <f t="shared" si="18"/>
        <v>0</v>
      </c>
      <c r="AW48" s="31">
        <f t="shared" si="19"/>
        <v>0</v>
      </c>
      <c r="AX48" s="36">
        <f t="shared" si="20"/>
        <v>0</v>
      </c>
      <c r="AY48" s="37">
        <f t="shared" si="21"/>
        <v>253.7</v>
      </c>
      <c r="AZ48" s="39">
        <f t="shared" si="22"/>
        <v>253.7</v>
      </c>
    </row>
    <row r="49" spans="1:52" x14ac:dyDescent="0.3">
      <c r="A49" s="9">
        <v>233</v>
      </c>
      <c r="B49" s="1" t="s">
        <v>197</v>
      </c>
      <c r="C49" s="1" t="s">
        <v>202</v>
      </c>
      <c r="D49" s="9" t="s">
        <v>440</v>
      </c>
      <c r="E49" s="10">
        <v>28106.799999999999</v>
      </c>
      <c r="F49" s="10">
        <v>56</v>
      </c>
      <c r="G49" s="10">
        <v>0</v>
      </c>
      <c r="H49" s="10">
        <f t="shared" si="23"/>
        <v>28162.799999999999</v>
      </c>
      <c r="I49" s="10">
        <v>986.8</v>
      </c>
      <c r="J49" s="11">
        <v>4075960</v>
      </c>
      <c r="K49" s="10">
        <v>801.1</v>
      </c>
      <c r="L49" s="10">
        <v>535.20000000000005</v>
      </c>
      <c r="M49" s="10">
        <v>3686.3</v>
      </c>
      <c r="N49" s="10">
        <v>628.29999999999995</v>
      </c>
      <c r="O49" s="10">
        <v>4036.5</v>
      </c>
      <c r="P49" s="10">
        <f t="shared" si="8"/>
        <v>38837</v>
      </c>
      <c r="Q49" s="11">
        <v>401078</v>
      </c>
      <c r="R49" s="17">
        <f t="shared" si="24"/>
        <v>198003734</v>
      </c>
      <c r="S49" s="10">
        <v>28106.799999999999</v>
      </c>
      <c r="T49" s="10">
        <v>27708.7</v>
      </c>
      <c r="U49" s="23"/>
      <c r="V49" s="10">
        <f t="shared" si="25"/>
        <v>27907.8</v>
      </c>
      <c r="W49" s="24">
        <f t="shared" si="26"/>
        <v>56</v>
      </c>
      <c r="X49" s="23">
        <f t="shared" si="9"/>
        <v>0</v>
      </c>
      <c r="Y49" s="10">
        <f t="shared" si="27"/>
        <v>27963.8</v>
      </c>
      <c r="Z49" s="10">
        <f t="shared" si="10"/>
        <v>979.9</v>
      </c>
      <c r="AA49" s="23">
        <v>801.1</v>
      </c>
      <c r="AB49" s="23">
        <v>535.20000000000005</v>
      </c>
      <c r="AC49" s="23">
        <v>3686.3</v>
      </c>
      <c r="AD49" s="23">
        <v>628.29999999999995</v>
      </c>
      <c r="AE49" s="23">
        <v>4036.5</v>
      </c>
      <c r="AF49" s="10">
        <f t="shared" si="28"/>
        <v>38631.1</v>
      </c>
      <c r="AG49" s="25">
        <v>401078</v>
      </c>
      <c r="AH49" s="17">
        <f t="shared" si="29"/>
        <v>208159134</v>
      </c>
      <c r="AI49" s="11">
        <f t="shared" si="30"/>
        <v>10155400</v>
      </c>
      <c r="AJ49" s="11">
        <v>34278255</v>
      </c>
      <c r="AK49" s="11">
        <f t="shared" si="31"/>
        <v>513816</v>
      </c>
      <c r="AL49" s="11">
        <f t="shared" si="11"/>
        <v>10669216</v>
      </c>
      <c r="AO49" s="32">
        <v>233</v>
      </c>
      <c r="AP49" s="35">
        <f t="shared" si="12"/>
        <v>0</v>
      </c>
      <c r="AQ49" s="1" t="b">
        <f t="shared" si="13"/>
        <v>0</v>
      </c>
      <c r="AR49" s="30">
        <f t="shared" si="14"/>
        <v>0</v>
      </c>
      <c r="AS49" s="31">
        <f t="shared" si="15"/>
        <v>0</v>
      </c>
      <c r="AT49" s="36">
        <f t="shared" si="16"/>
        <v>0</v>
      </c>
      <c r="AU49" s="1" t="b">
        <f t="shared" si="17"/>
        <v>0</v>
      </c>
      <c r="AV49" s="1">
        <f t="shared" si="18"/>
        <v>0</v>
      </c>
      <c r="AW49" s="31">
        <f t="shared" si="19"/>
        <v>0</v>
      </c>
      <c r="AX49" s="36">
        <f t="shared" si="20"/>
        <v>0</v>
      </c>
      <c r="AY49" s="37">
        <f t="shared" si="21"/>
        <v>979.9</v>
      </c>
      <c r="AZ49" s="39">
        <f t="shared" si="22"/>
        <v>979.9</v>
      </c>
    </row>
    <row r="50" spans="1:52" x14ac:dyDescent="0.3">
      <c r="A50" s="9">
        <v>234</v>
      </c>
      <c r="B50" s="1" t="s">
        <v>52</v>
      </c>
      <c r="C50" s="1" t="s">
        <v>53</v>
      </c>
      <c r="D50" s="9" t="s">
        <v>441</v>
      </c>
      <c r="E50" s="10">
        <v>1748.2</v>
      </c>
      <c r="F50" s="10">
        <v>22</v>
      </c>
      <c r="G50" s="10">
        <v>0</v>
      </c>
      <c r="H50" s="10">
        <f t="shared" si="23"/>
        <v>1770.2</v>
      </c>
      <c r="I50" s="10">
        <v>62</v>
      </c>
      <c r="J50" s="11">
        <v>512083</v>
      </c>
      <c r="K50" s="10">
        <v>100.6</v>
      </c>
      <c r="L50" s="10">
        <v>4.0999999999999996</v>
      </c>
      <c r="M50" s="10">
        <v>573.1</v>
      </c>
      <c r="N50" s="10">
        <v>46.9</v>
      </c>
      <c r="O50" s="10">
        <v>0</v>
      </c>
      <c r="P50" s="10">
        <f t="shared" si="8"/>
        <v>2556.9</v>
      </c>
      <c r="Q50" s="11">
        <v>79520</v>
      </c>
      <c r="R50" s="17">
        <f t="shared" si="24"/>
        <v>13089027</v>
      </c>
      <c r="S50" s="10">
        <v>1727.8</v>
      </c>
      <c r="T50" s="10">
        <v>1666.8</v>
      </c>
      <c r="U50" s="23"/>
      <c r="V50" s="10">
        <f t="shared" si="25"/>
        <v>1697.3</v>
      </c>
      <c r="W50" s="24">
        <f t="shared" si="26"/>
        <v>22</v>
      </c>
      <c r="X50" s="23">
        <f t="shared" si="9"/>
        <v>0</v>
      </c>
      <c r="Y50" s="10">
        <f t="shared" si="27"/>
        <v>1719.3</v>
      </c>
      <c r="Z50" s="10">
        <f t="shared" si="10"/>
        <v>60.2</v>
      </c>
      <c r="AA50" s="23">
        <v>100.6</v>
      </c>
      <c r="AB50" s="23">
        <v>4.0999999999999996</v>
      </c>
      <c r="AC50" s="23">
        <v>573.1</v>
      </c>
      <c r="AD50" s="23">
        <v>46.9</v>
      </c>
      <c r="AE50" s="23">
        <v>0</v>
      </c>
      <c r="AF50" s="10">
        <f t="shared" si="28"/>
        <v>2504.1999999999998</v>
      </c>
      <c r="AG50" s="25">
        <v>79520</v>
      </c>
      <c r="AH50" s="17">
        <f t="shared" si="29"/>
        <v>13547108</v>
      </c>
      <c r="AI50" s="11">
        <f t="shared" si="30"/>
        <v>458081</v>
      </c>
      <c r="AJ50" s="11">
        <v>1946200</v>
      </c>
      <c r="AK50" s="11">
        <f t="shared" si="31"/>
        <v>29173</v>
      </c>
      <c r="AL50" s="11">
        <f t="shared" si="11"/>
        <v>487254</v>
      </c>
      <c r="AO50" s="32">
        <v>234</v>
      </c>
      <c r="AP50" s="35">
        <f t="shared" si="12"/>
        <v>0</v>
      </c>
      <c r="AQ50" s="1" t="b">
        <f t="shared" si="13"/>
        <v>0</v>
      </c>
      <c r="AR50" s="30">
        <f t="shared" si="14"/>
        <v>0</v>
      </c>
      <c r="AS50" s="31">
        <f t="shared" si="15"/>
        <v>0</v>
      </c>
      <c r="AT50" s="36">
        <f t="shared" si="16"/>
        <v>0</v>
      </c>
      <c r="AU50" s="1" t="b">
        <f t="shared" si="17"/>
        <v>0</v>
      </c>
      <c r="AV50" s="1">
        <f t="shared" si="18"/>
        <v>0</v>
      </c>
      <c r="AW50" s="31">
        <f t="shared" si="19"/>
        <v>0</v>
      </c>
      <c r="AX50" s="36">
        <f t="shared" si="20"/>
        <v>0</v>
      </c>
      <c r="AY50" s="37">
        <f t="shared" si="21"/>
        <v>60.2</v>
      </c>
      <c r="AZ50" s="39">
        <f t="shared" si="22"/>
        <v>60.2</v>
      </c>
    </row>
    <row r="51" spans="1:52" x14ac:dyDescent="0.3">
      <c r="A51" s="9">
        <v>235</v>
      </c>
      <c r="B51" s="1" t="s">
        <v>52</v>
      </c>
      <c r="C51" s="1" t="s">
        <v>54</v>
      </c>
      <c r="D51" s="9" t="s">
        <v>440</v>
      </c>
      <c r="E51" s="10">
        <v>453.5</v>
      </c>
      <c r="F51" s="10">
        <v>5</v>
      </c>
      <c r="G51" s="10">
        <v>0</v>
      </c>
      <c r="H51" s="10">
        <f t="shared" si="23"/>
        <v>458.5</v>
      </c>
      <c r="I51" s="10">
        <v>197.3</v>
      </c>
      <c r="J51" s="11">
        <v>308393</v>
      </c>
      <c r="K51" s="10">
        <v>60.6</v>
      </c>
      <c r="L51" s="10">
        <v>0</v>
      </c>
      <c r="M51" s="10">
        <v>156.6</v>
      </c>
      <c r="N51" s="10">
        <v>5.7</v>
      </c>
      <c r="O51" s="10">
        <v>0</v>
      </c>
      <c r="P51" s="10">
        <f t="shared" si="8"/>
        <v>878.7</v>
      </c>
      <c r="Q51" s="11">
        <v>16800</v>
      </c>
      <c r="R51" s="17">
        <f t="shared" si="24"/>
        <v>4487626</v>
      </c>
      <c r="S51" s="10">
        <v>447</v>
      </c>
      <c r="T51" s="10">
        <v>436.5</v>
      </c>
      <c r="U51" s="23"/>
      <c r="V51" s="10">
        <f t="shared" si="25"/>
        <v>441.8</v>
      </c>
      <c r="W51" s="24">
        <f t="shared" si="26"/>
        <v>5</v>
      </c>
      <c r="X51" s="23">
        <f t="shared" si="9"/>
        <v>0</v>
      </c>
      <c r="Y51" s="10">
        <f t="shared" si="27"/>
        <v>446.8</v>
      </c>
      <c r="Z51" s="10">
        <f t="shared" si="10"/>
        <v>194.1</v>
      </c>
      <c r="AA51" s="23">
        <v>60.6</v>
      </c>
      <c r="AB51" s="23">
        <v>0</v>
      </c>
      <c r="AC51" s="23">
        <v>156.6</v>
      </c>
      <c r="AD51" s="23">
        <v>5.7</v>
      </c>
      <c r="AE51" s="23">
        <v>0</v>
      </c>
      <c r="AF51" s="10">
        <f t="shared" si="28"/>
        <v>863.8</v>
      </c>
      <c r="AG51" s="25">
        <v>16800</v>
      </c>
      <c r="AH51" s="17">
        <f t="shared" si="29"/>
        <v>4662316</v>
      </c>
      <c r="AI51" s="11">
        <f t="shared" si="30"/>
        <v>174690</v>
      </c>
      <c r="AJ51" s="11">
        <v>494822</v>
      </c>
      <c r="AK51" s="11">
        <f t="shared" si="31"/>
        <v>7417</v>
      </c>
      <c r="AL51" s="11">
        <f t="shared" si="11"/>
        <v>182107</v>
      </c>
      <c r="AO51" s="32">
        <v>235</v>
      </c>
      <c r="AP51" s="35">
        <f t="shared" si="12"/>
        <v>0</v>
      </c>
      <c r="AQ51" s="1" t="b">
        <f t="shared" si="13"/>
        <v>0</v>
      </c>
      <c r="AR51" s="30">
        <f t="shared" si="14"/>
        <v>0</v>
      </c>
      <c r="AS51" s="31">
        <f t="shared" si="15"/>
        <v>0</v>
      </c>
      <c r="AT51" s="36">
        <f t="shared" si="16"/>
        <v>0</v>
      </c>
      <c r="AU51" s="1" t="b">
        <f t="shared" si="17"/>
        <v>1</v>
      </c>
      <c r="AV51" s="1">
        <f t="shared" si="18"/>
        <v>181.66499999999999</v>
      </c>
      <c r="AW51" s="31">
        <f t="shared" si="19"/>
        <v>0.434311</v>
      </c>
      <c r="AX51" s="36">
        <f t="shared" si="20"/>
        <v>194.1</v>
      </c>
      <c r="AY51" s="37">
        <f t="shared" si="21"/>
        <v>0</v>
      </c>
      <c r="AZ51" s="39">
        <f t="shared" si="22"/>
        <v>194.1</v>
      </c>
    </row>
    <row r="52" spans="1:52" x14ac:dyDescent="0.3">
      <c r="A52" s="9">
        <v>237</v>
      </c>
      <c r="B52" s="1" t="s">
        <v>376</v>
      </c>
      <c r="C52" s="1" t="s">
        <v>377</v>
      </c>
      <c r="D52" s="9" t="s">
        <v>441</v>
      </c>
      <c r="E52" s="10">
        <v>433</v>
      </c>
      <c r="F52" s="10">
        <v>11</v>
      </c>
      <c r="G52" s="10">
        <v>0</v>
      </c>
      <c r="H52" s="10">
        <f t="shared" si="23"/>
        <v>444</v>
      </c>
      <c r="I52" s="10">
        <v>193.3</v>
      </c>
      <c r="J52" s="11">
        <v>201564</v>
      </c>
      <c r="K52" s="10">
        <v>39.6</v>
      </c>
      <c r="L52" s="10">
        <v>0.7</v>
      </c>
      <c r="M52" s="10">
        <v>90.3</v>
      </c>
      <c r="N52" s="10">
        <v>13.5</v>
      </c>
      <c r="O52" s="10">
        <v>0</v>
      </c>
      <c r="P52" s="10">
        <f t="shared" si="8"/>
        <v>781.4</v>
      </c>
      <c r="Q52" s="11">
        <v>0</v>
      </c>
      <c r="R52" s="17">
        <f t="shared" si="24"/>
        <v>3975763</v>
      </c>
      <c r="S52" s="10">
        <v>424.5</v>
      </c>
      <c r="T52" s="10">
        <v>425.5</v>
      </c>
      <c r="U52" s="23"/>
      <c r="V52" s="10">
        <f t="shared" si="25"/>
        <v>425.5</v>
      </c>
      <c r="W52" s="24">
        <f t="shared" si="26"/>
        <v>11</v>
      </c>
      <c r="X52" s="23">
        <f t="shared" si="9"/>
        <v>0</v>
      </c>
      <c r="Y52" s="10">
        <f t="shared" si="27"/>
        <v>436.5</v>
      </c>
      <c r="Z52" s="10">
        <f t="shared" si="10"/>
        <v>191.1</v>
      </c>
      <c r="AA52" s="23">
        <v>39.6</v>
      </c>
      <c r="AB52" s="23">
        <v>0.7</v>
      </c>
      <c r="AC52" s="23">
        <v>90.3</v>
      </c>
      <c r="AD52" s="23">
        <v>13.5</v>
      </c>
      <c r="AE52" s="23">
        <v>0</v>
      </c>
      <c r="AF52" s="10">
        <f t="shared" si="28"/>
        <v>771.7</v>
      </c>
      <c r="AG52" s="25">
        <v>0</v>
      </c>
      <c r="AH52" s="17">
        <f t="shared" si="29"/>
        <v>4150203</v>
      </c>
      <c r="AI52" s="11">
        <f t="shared" si="30"/>
        <v>174440</v>
      </c>
      <c r="AJ52" s="11">
        <v>548461</v>
      </c>
      <c r="AK52" s="11">
        <f t="shared" si="31"/>
        <v>8221</v>
      </c>
      <c r="AL52" s="11">
        <f t="shared" si="11"/>
        <v>182661</v>
      </c>
      <c r="AO52" s="32">
        <v>237</v>
      </c>
      <c r="AP52" s="35">
        <f t="shared" si="12"/>
        <v>0</v>
      </c>
      <c r="AQ52" s="1" t="b">
        <f t="shared" si="13"/>
        <v>0</v>
      </c>
      <c r="AR52" s="30">
        <f t="shared" si="14"/>
        <v>0</v>
      </c>
      <c r="AS52" s="31">
        <f t="shared" si="15"/>
        <v>0</v>
      </c>
      <c r="AT52" s="36">
        <f t="shared" si="16"/>
        <v>0</v>
      </c>
      <c r="AU52" s="1" t="b">
        <f t="shared" si="17"/>
        <v>1</v>
      </c>
      <c r="AV52" s="1">
        <f t="shared" si="18"/>
        <v>168.9188</v>
      </c>
      <c r="AW52" s="31">
        <f t="shared" si="19"/>
        <v>0.43781100000000001</v>
      </c>
      <c r="AX52" s="36">
        <f t="shared" si="20"/>
        <v>191.1</v>
      </c>
      <c r="AY52" s="37">
        <f t="shared" si="21"/>
        <v>0</v>
      </c>
      <c r="AZ52" s="39">
        <f t="shared" si="22"/>
        <v>191.1</v>
      </c>
    </row>
    <row r="53" spans="1:52" x14ac:dyDescent="0.3">
      <c r="A53" s="9">
        <v>239</v>
      </c>
      <c r="B53" s="1" t="s">
        <v>298</v>
      </c>
      <c r="C53" s="1" t="s">
        <v>299</v>
      </c>
      <c r="D53" s="9" t="s">
        <v>440</v>
      </c>
      <c r="E53" s="10">
        <v>633.5</v>
      </c>
      <c r="F53" s="10">
        <v>0</v>
      </c>
      <c r="G53" s="10">
        <v>0</v>
      </c>
      <c r="H53" s="10">
        <f t="shared" si="23"/>
        <v>633.5</v>
      </c>
      <c r="I53" s="10">
        <v>235</v>
      </c>
      <c r="J53" s="11">
        <v>238811</v>
      </c>
      <c r="K53" s="10">
        <v>46.9</v>
      </c>
      <c r="L53" s="10">
        <v>0</v>
      </c>
      <c r="M53" s="10">
        <v>143.6</v>
      </c>
      <c r="N53" s="10">
        <v>10.3</v>
      </c>
      <c r="O53" s="10">
        <v>0</v>
      </c>
      <c r="P53" s="10">
        <f t="shared" si="8"/>
        <v>1069.3</v>
      </c>
      <c r="Q53" s="11">
        <v>0</v>
      </c>
      <c r="R53" s="17">
        <f t="shared" si="24"/>
        <v>5440598</v>
      </c>
      <c r="S53" s="10">
        <v>620.4</v>
      </c>
      <c r="T53" s="10">
        <v>617.1</v>
      </c>
      <c r="U53" s="23"/>
      <c r="V53" s="10">
        <f t="shared" si="25"/>
        <v>618.79999999999995</v>
      </c>
      <c r="W53" s="24">
        <f t="shared" si="26"/>
        <v>0</v>
      </c>
      <c r="X53" s="23">
        <f t="shared" si="9"/>
        <v>0</v>
      </c>
      <c r="Y53" s="10">
        <f t="shared" si="27"/>
        <v>618.79999999999995</v>
      </c>
      <c r="Z53" s="10">
        <f t="shared" si="10"/>
        <v>232.6</v>
      </c>
      <c r="AA53" s="23">
        <v>46.9</v>
      </c>
      <c r="AB53" s="23">
        <v>0</v>
      </c>
      <c r="AC53" s="23">
        <v>143.6</v>
      </c>
      <c r="AD53" s="23">
        <v>10.3</v>
      </c>
      <c r="AE53" s="23">
        <v>0</v>
      </c>
      <c r="AF53" s="10">
        <f t="shared" si="28"/>
        <v>1052.2</v>
      </c>
      <c r="AG53" s="25">
        <v>0</v>
      </c>
      <c r="AH53" s="17">
        <f t="shared" si="29"/>
        <v>5658732</v>
      </c>
      <c r="AI53" s="11">
        <f t="shared" si="30"/>
        <v>218134</v>
      </c>
      <c r="AJ53" s="11">
        <v>738286</v>
      </c>
      <c r="AK53" s="11">
        <f t="shared" si="31"/>
        <v>11067</v>
      </c>
      <c r="AL53" s="11">
        <f t="shared" si="11"/>
        <v>229201</v>
      </c>
      <c r="AO53" s="32">
        <v>239</v>
      </c>
      <c r="AP53" s="35">
        <f t="shared" si="12"/>
        <v>0</v>
      </c>
      <c r="AQ53" s="1" t="b">
        <f t="shared" si="13"/>
        <v>0</v>
      </c>
      <c r="AR53" s="30">
        <f t="shared" si="14"/>
        <v>0</v>
      </c>
      <c r="AS53" s="31">
        <f t="shared" si="15"/>
        <v>0</v>
      </c>
      <c r="AT53" s="36">
        <f t="shared" si="16"/>
        <v>0</v>
      </c>
      <c r="AU53" s="1" t="b">
        <f t="shared" si="17"/>
        <v>1</v>
      </c>
      <c r="AV53" s="1">
        <f t="shared" si="18"/>
        <v>394.51499999999999</v>
      </c>
      <c r="AW53" s="31">
        <f t="shared" si="19"/>
        <v>0.37587399999999999</v>
      </c>
      <c r="AX53" s="36">
        <f t="shared" si="20"/>
        <v>232.6</v>
      </c>
      <c r="AY53" s="37">
        <f t="shared" si="21"/>
        <v>0</v>
      </c>
      <c r="AZ53" s="39">
        <f t="shared" si="22"/>
        <v>232.6</v>
      </c>
    </row>
    <row r="54" spans="1:52" x14ac:dyDescent="0.3">
      <c r="A54" s="9">
        <v>240</v>
      </c>
      <c r="B54" s="1" t="s">
        <v>298</v>
      </c>
      <c r="C54" s="1" t="s">
        <v>300</v>
      </c>
      <c r="D54" s="9" t="s">
        <v>440</v>
      </c>
      <c r="E54" s="10">
        <v>570</v>
      </c>
      <c r="F54" s="10">
        <v>21</v>
      </c>
      <c r="G54" s="10">
        <v>0</v>
      </c>
      <c r="H54" s="10">
        <f t="shared" si="23"/>
        <v>591</v>
      </c>
      <c r="I54" s="10">
        <v>227.7</v>
      </c>
      <c r="J54" s="11">
        <v>218056</v>
      </c>
      <c r="K54" s="10">
        <v>42.9</v>
      </c>
      <c r="L54" s="10">
        <v>0.2</v>
      </c>
      <c r="M54" s="10">
        <v>139.30000000000001</v>
      </c>
      <c r="N54" s="10">
        <v>18</v>
      </c>
      <c r="O54" s="10">
        <v>0</v>
      </c>
      <c r="P54" s="10">
        <f t="shared" si="8"/>
        <v>1019.1</v>
      </c>
      <c r="Q54" s="11">
        <v>0</v>
      </c>
      <c r="R54" s="17">
        <f t="shared" si="24"/>
        <v>5185181</v>
      </c>
      <c r="S54" s="10">
        <v>559</v>
      </c>
      <c r="T54" s="10">
        <v>567</v>
      </c>
      <c r="U54" s="23"/>
      <c r="V54" s="10">
        <f t="shared" si="25"/>
        <v>567</v>
      </c>
      <c r="W54" s="24">
        <f t="shared" si="26"/>
        <v>21</v>
      </c>
      <c r="X54" s="23">
        <f t="shared" si="9"/>
        <v>0</v>
      </c>
      <c r="Y54" s="10">
        <f t="shared" si="27"/>
        <v>588</v>
      </c>
      <c r="Z54" s="10">
        <f t="shared" si="10"/>
        <v>227.2</v>
      </c>
      <c r="AA54" s="23">
        <v>42.9</v>
      </c>
      <c r="AB54" s="23">
        <v>0.2</v>
      </c>
      <c r="AC54" s="23">
        <v>139.30000000000001</v>
      </c>
      <c r="AD54" s="23">
        <v>18</v>
      </c>
      <c r="AE54" s="23">
        <v>0</v>
      </c>
      <c r="AF54" s="10">
        <f t="shared" si="28"/>
        <v>1015.6</v>
      </c>
      <c r="AG54" s="25">
        <v>0</v>
      </c>
      <c r="AH54" s="17">
        <f t="shared" si="29"/>
        <v>5461897</v>
      </c>
      <c r="AI54" s="11">
        <f t="shared" si="30"/>
        <v>276716</v>
      </c>
      <c r="AJ54" s="11">
        <v>600579</v>
      </c>
      <c r="AK54" s="11">
        <f t="shared" si="31"/>
        <v>9002</v>
      </c>
      <c r="AL54" s="11">
        <f t="shared" si="11"/>
        <v>285718</v>
      </c>
      <c r="AO54" s="32">
        <v>240</v>
      </c>
      <c r="AP54" s="35">
        <f t="shared" si="12"/>
        <v>0</v>
      </c>
      <c r="AQ54" s="1" t="b">
        <f t="shared" si="13"/>
        <v>0</v>
      </c>
      <c r="AR54" s="30">
        <f t="shared" si="14"/>
        <v>0</v>
      </c>
      <c r="AS54" s="31">
        <f t="shared" si="15"/>
        <v>0</v>
      </c>
      <c r="AT54" s="36">
        <f t="shared" si="16"/>
        <v>0</v>
      </c>
      <c r="AU54" s="1" t="b">
        <f t="shared" si="17"/>
        <v>1</v>
      </c>
      <c r="AV54" s="1">
        <f t="shared" si="18"/>
        <v>356.4</v>
      </c>
      <c r="AW54" s="31">
        <f t="shared" si="19"/>
        <v>0.38633899999999999</v>
      </c>
      <c r="AX54" s="36">
        <f t="shared" si="20"/>
        <v>227.2</v>
      </c>
      <c r="AY54" s="37">
        <f t="shared" si="21"/>
        <v>0</v>
      </c>
      <c r="AZ54" s="39">
        <f t="shared" si="22"/>
        <v>227.2</v>
      </c>
    </row>
    <row r="55" spans="1:52" x14ac:dyDescent="0.3">
      <c r="A55" s="9">
        <v>241</v>
      </c>
      <c r="B55" s="1" t="s">
        <v>404</v>
      </c>
      <c r="C55" s="1" t="s">
        <v>405</v>
      </c>
      <c r="D55" s="9" t="s">
        <v>440</v>
      </c>
      <c r="E55" s="10">
        <v>184</v>
      </c>
      <c r="F55" s="10">
        <v>0</v>
      </c>
      <c r="G55" s="10">
        <v>0</v>
      </c>
      <c r="H55" s="10">
        <f t="shared" si="23"/>
        <v>184</v>
      </c>
      <c r="I55" s="10">
        <v>145.69999999999999</v>
      </c>
      <c r="J55" s="11">
        <v>97826</v>
      </c>
      <c r="K55" s="10">
        <v>19.2</v>
      </c>
      <c r="L55" s="10">
        <v>0.7</v>
      </c>
      <c r="M55" s="10">
        <v>25.8</v>
      </c>
      <c r="N55" s="10">
        <v>3.3</v>
      </c>
      <c r="O55" s="10">
        <v>0</v>
      </c>
      <c r="P55" s="10">
        <f t="shared" si="8"/>
        <v>378.7</v>
      </c>
      <c r="Q55" s="11">
        <v>0</v>
      </c>
      <c r="R55" s="17">
        <f t="shared" si="24"/>
        <v>1926826</v>
      </c>
      <c r="S55" s="10">
        <v>183</v>
      </c>
      <c r="T55" s="10">
        <v>167.1</v>
      </c>
      <c r="U55" s="23"/>
      <c r="V55" s="10">
        <f t="shared" si="25"/>
        <v>175.1</v>
      </c>
      <c r="W55" s="24">
        <f t="shared" si="26"/>
        <v>0</v>
      </c>
      <c r="X55" s="23">
        <f t="shared" si="9"/>
        <v>0</v>
      </c>
      <c r="Y55" s="10">
        <f t="shared" si="27"/>
        <v>175.1</v>
      </c>
      <c r="Z55" s="10">
        <f t="shared" si="10"/>
        <v>142.80000000000001</v>
      </c>
      <c r="AA55" s="23">
        <v>19.2</v>
      </c>
      <c r="AB55" s="23">
        <v>0.7</v>
      </c>
      <c r="AC55" s="23">
        <v>25.8</v>
      </c>
      <c r="AD55" s="23">
        <v>3.3</v>
      </c>
      <c r="AE55" s="23">
        <v>0</v>
      </c>
      <c r="AF55" s="10">
        <f t="shared" si="28"/>
        <v>366.9</v>
      </c>
      <c r="AG55" s="25">
        <v>0</v>
      </c>
      <c r="AH55" s="17">
        <f t="shared" si="29"/>
        <v>1973188</v>
      </c>
      <c r="AI55" s="11">
        <f t="shared" si="30"/>
        <v>46362</v>
      </c>
      <c r="AJ55" s="11">
        <v>120647</v>
      </c>
      <c r="AK55" s="11">
        <f t="shared" si="31"/>
        <v>1808</v>
      </c>
      <c r="AL55" s="11">
        <f t="shared" si="11"/>
        <v>48170</v>
      </c>
      <c r="AO55" s="32">
        <v>241</v>
      </c>
      <c r="AP55" s="35">
        <f t="shared" si="12"/>
        <v>0</v>
      </c>
      <c r="AQ55" s="1" t="b">
        <f t="shared" si="13"/>
        <v>1</v>
      </c>
      <c r="AR55" s="30">
        <f t="shared" si="14"/>
        <v>725.09100000000001</v>
      </c>
      <c r="AS55" s="31">
        <f t="shared" si="15"/>
        <v>0.81526200000000004</v>
      </c>
      <c r="AT55" s="36">
        <f t="shared" si="16"/>
        <v>142.80000000000001</v>
      </c>
      <c r="AU55" s="1" t="b">
        <f t="shared" si="17"/>
        <v>0</v>
      </c>
      <c r="AV55" s="1">
        <f t="shared" si="18"/>
        <v>0</v>
      </c>
      <c r="AW55" s="31">
        <f t="shared" si="19"/>
        <v>0</v>
      </c>
      <c r="AX55" s="36">
        <f t="shared" si="20"/>
        <v>0</v>
      </c>
      <c r="AY55" s="37">
        <f t="shared" si="21"/>
        <v>0</v>
      </c>
      <c r="AZ55" s="39">
        <f t="shared" si="22"/>
        <v>142.80000000000001</v>
      </c>
    </row>
    <row r="56" spans="1:52" x14ac:dyDescent="0.3">
      <c r="A56" s="9">
        <v>242</v>
      </c>
      <c r="B56" s="1" t="s">
        <v>404</v>
      </c>
      <c r="C56" s="1" t="s">
        <v>406</v>
      </c>
      <c r="D56" s="9" t="s">
        <v>440</v>
      </c>
      <c r="E56" s="10">
        <v>105.5</v>
      </c>
      <c r="F56" s="10">
        <v>0</v>
      </c>
      <c r="G56" s="10">
        <v>0</v>
      </c>
      <c r="H56" s="10">
        <f t="shared" si="23"/>
        <v>105.5</v>
      </c>
      <c r="I56" s="10">
        <v>105.5</v>
      </c>
      <c r="J56" s="11">
        <v>58576</v>
      </c>
      <c r="K56" s="10">
        <v>11.5</v>
      </c>
      <c r="L56" s="10">
        <v>1.3</v>
      </c>
      <c r="M56" s="10">
        <v>15</v>
      </c>
      <c r="N56" s="10">
        <v>0.5</v>
      </c>
      <c r="O56" s="10">
        <v>0</v>
      </c>
      <c r="P56" s="10">
        <f t="shared" si="8"/>
        <v>239.3</v>
      </c>
      <c r="Q56" s="11">
        <v>0</v>
      </c>
      <c r="R56" s="17">
        <f t="shared" si="24"/>
        <v>1217558</v>
      </c>
      <c r="S56" s="10">
        <v>105.5</v>
      </c>
      <c r="T56" s="10">
        <v>116.5</v>
      </c>
      <c r="U56" s="23"/>
      <c r="V56" s="10">
        <f t="shared" si="25"/>
        <v>116.5</v>
      </c>
      <c r="W56" s="24">
        <f t="shared" si="26"/>
        <v>0</v>
      </c>
      <c r="X56" s="23">
        <f t="shared" si="9"/>
        <v>0</v>
      </c>
      <c r="Y56" s="10">
        <f t="shared" si="27"/>
        <v>116.5</v>
      </c>
      <c r="Z56" s="10">
        <f t="shared" si="10"/>
        <v>113.1</v>
      </c>
      <c r="AA56" s="23">
        <v>11.5</v>
      </c>
      <c r="AB56" s="23">
        <v>1.3</v>
      </c>
      <c r="AC56" s="23">
        <v>15</v>
      </c>
      <c r="AD56" s="23">
        <v>0.5</v>
      </c>
      <c r="AE56" s="23">
        <v>0</v>
      </c>
      <c r="AF56" s="10">
        <f t="shared" si="28"/>
        <v>257.89999999999998</v>
      </c>
      <c r="AG56" s="25">
        <v>0</v>
      </c>
      <c r="AH56" s="17">
        <f t="shared" si="29"/>
        <v>1386986</v>
      </c>
      <c r="AI56" s="11">
        <f t="shared" si="30"/>
        <v>169428</v>
      </c>
      <c r="AJ56" s="11">
        <v>94266</v>
      </c>
      <c r="AK56" s="11">
        <f t="shared" si="31"/>
        <v>1413</v>
      </c>
      <c r="AL56" s="11">
        <f t="shared" si="11"/>
        <v>170841</v>
      </c>
      <c r="AO56" s="32">
        <v>242</v>
      </c>
      <c r="AP56" s="35">
        <f t="shared" si="12"/>
        <v>0</v>
      </c>
      <c r="AQ56" s="1" t="b">
        <f t="shared" si="13"/>
        <v>1</v>
      </c>
      <c r="AR56" s="30">
        <f t="shared" si="14"/>
        <v>159.30799999999999</v>
      </c>
      <c r="AS56" s="31">
        <f t="shared" si="15"/>
        <v>0.97059399999999996</v>
      </c>
      <c r="AT56" s="36">
        <f t="shared" si="16"/>
        <v>113.1</v>
      </c>
      <c r="AU56" s="1" t="b">
        <f t="shared" si="17"/>
        <v>0</v>
      </c>
      <c r="AV56" s="1">
        <f t="shared" si="18"/>
        <v>0</v>
      </c>
      <c r="AW56" s="31">
        <f t="shared" si="19"/>
        <v>0</v>
      </c>
      <c r="AX56" s="36">
        <f t="shared" si="20"/>
        <v>0</v>
      </c>
      <c r="AY56" s="37">
        <f t="shared" si="21"/>
        <v>0</v>
      </c>
      <c r="AZ56" s="39">
        <f t="shared" si="22"/>
        <v>113.1</v>
      </c>
    </row>
    <row r="57" spans="1:52" x14ac:dyDescent="0.3">
      <c r="A57" s="9">
        <v>243</v>
      </c>
      <c r="B57" s="1" t="s">
        <v>88</v>
      </c>
      <c r="C57" s="1" t="s">
        <v>89</v>
      </c>
      <c r="D57" s="9" t="s">
        <v>440</v>
      </c>
      <c r="E57" s="10">
        <v>447.1</v>
      </c>
      <c r="F57" s="10">
        <v>10.5</v>
      </c>
      <c r="G57" s="10">
        <v>0</v>
      </c>
      <c r="H57" s="10">
        <f t="shared" si="23"/>
        <v>457.6</v>
      </c>
      <c r="I57" s="10">
        <v>197.1</v>
      </c>
      <c r="J57" s="11">
        <v>122203</v>
      </c>
      <c r="K57" s="10">
        <v>24</v>
      </c>
      <c r="L57" s="10">
        <v>0</v>
      </c>
      <c r="M57" s="10">
        <v>89.6</v>
      </c>
      <c r="N57" s="10">
        <v>4.5</v>
      </c>
      <c r="O57" s="10">
        <v>0</v>
      </c>
      <c r="P57" s="10">
        <f t="shared" si="8"/>
        <v>772.8</v>
      </c>
      <c r="Q57" s="11">
        <v>0</v>
      </c>
      <c r="R57" s="17">
        <f t="shared" si="24"/>
        <v>3932006</v>
      </c>
      <c r="S57" s="10">
        <v>442.2</v>
      </c>
      <c r="T57" s="10">
        <v>435.5</v>
      </c>
      <c r="U57" s="23"/>
      <c r="V57" s="10">
        <f t="shared" si="25"/>
        <v>438.9</v>
      </c>
      <c r="W57" s="24">
        <f t="shared" si="26"/>
        <v>10.5</v>
      </c>
      <c r="X57" s="23">
        <f t="shared" si="9"/>
        <v>0</v>
      </c>
      <c r="Y57" s="10">
        <f t="shared" si="27"/>
        <v>449.4</v>
      </c>
      <c r="Z57" s="10">
        <f t="shared" si="10"/>
        <v>194.8</v>
      </c>
      <c r="AA57" s="23">
        <v>24</v>
      </c>
      <c r="AB57" s="23">
        <v>0</v>
      </c>
      <c r="AC57" s="23">
        <v>89.6</v>
      </c>
      <c r="AD57" s="23">
        <v>4.5</v>
      </c>
      <c r="AE57" s="23">
        <v>0</v>
      </c>
      <c r="AF57" s="10">
        <f t="shared" si="28"/>
        <v>762.3</v>
      </c>
      <c r="AG57" s="25">
        <v>0</v>
      </c>
      <c r="AH57" s="17">
        <f t="shared" si="29"/>
        <v>4099649</v>
      </c>
      <c r="AI57" s="11">
        <f t="shared" si="30"/>
        <v>167643</v>
      </c>
      <c r="AJ57" s="11">
        <v>700893</v>
      </c>
      <c r="AK57" s="11">
        <f t="shared" si="31"/>
        <v>10506</v>
      </c>
      <c r="AL57" s="11">
        <f t="shared" si="11"/>
        <v>178149</v>
      </c>
      <c r="AO57" s="32">
        <v>243</v>
      </c>
      <c r="AP57" s="35">
        <f t="shared" si="12"/>
        <v>0</v>
      </c>
      <c r="AQ57" s="1" t="b">
        <f t="shared" si="13"/>
        <v>0</v>
      </c>
      <c r="AR57" s="30">
        <f t="shared" si="14"/>
        <v>0</v>
      </c>
      <c r="AS57" s="31">
        <f t="shared" si="15"/>
        <v>0</v>
      </c>
      <c r="AT57" s="36">
        <f t="shared" si="16"/>
        <v>0</v>
      </c>
      <c r="AU57" s="1" t="b">
        <f t="shared" si="17"/>
        <v>1</v>
      </c>
      <c r="AV57" s="1">
        <f t="shared" si="18"/>
        <v>184.88249999999999</v>
      </c>
      <c r="AW57" s="31">
        <f t="shared" si="19"/>
        <v>0.43342799999999998</v>
      </c>
      <c r="AX57" s="36">
        <f t="shared" si="20"/>
        <v>194.8</v>
      </c>
      <c r="AY57" s="37">
        <f t="shared" si="21"/>
        <v>0</v>
      </c>
      <c r="AZ57" s="39">
        <f t="shared" si="22"/>
        <v>194.8</v>
      </c>
    </row>
    <row r="58" spans="1:52" x14ac:dyDescent="0.3">
      <c r="A58" s="9">
        <v>244</v>
      </c>
      <c r="B58" s="1" t="s">
        <v>88</v>
      </c>
      <c r="C58" s="1" t="s">
        <v>90</v>
      </c>
      <c r="D58" s="9" t="s">
        <v>440</v>
      </c>
      <c r="E58" s="10">
        <v>792</v>
      </c>
      <c r="F58" s="10">
        <v>8.5</v>
      </c>
      <c r="G58" s="10">
        <v>0</v>
      </c>
      <c r="H58" s="10">
        <f t="shared" si="23"/>
        <v>800.5</v>
      </c>
      <c r="I58" s="10">
        <v>251.5</v>
      </c>
      <c r="J58" s="11">
        <v>221220</v>
      </c>
      <c r="K58" s="10">
        <v>43.5</v>
      </c>
      <c r="L58" s="10">
        <v>1.1000000000000001</v>
      </c>
      <c r="M58" s="10">
        <v>146.6</v>
      </c>
      <c r="N58" s="10">
        <v>24</v>
      </c>
      <c r="O58" s="10">
        <v>0</v>
      </c>
      <c r="P58" s="10">
        <f t="shared" si="8"/>
        <v>1267.2</v>
      </c>
      <c r="Q58" s="11">
        <v>0</v>
      </c>
      <c r="R58" s="17">
        <f t="shared" si="24"/>
        <v>6447514</v>
      </c>
      <c r="S58" s="10">
        <v>792</v>
      </c>
      <c r="T58" s="10">
        <v>778.5</v>
      </c>
      <c r="U58" s="23"/>
      <c r="V58" s="10">
        <f t="shared" si="25"/>
        <v>785.3</v>
      </c>
      <c r="W58" s="24">
        <f t="shared" si="26"/>
        <v>8.5</v>
      </c>
      <c r="X58" s="23">
        <f t="shared" si="9"/>
        <v>0</v>
      </c>
      <c r="Y58" s="10">
        <f t="shared" si="27"/>
        <v>793.8</v>
      </c>
      <c r="Z58" s="10">
        <f t="shared" si="10"/>
        <v>251.2</v>
      </c>
      <c r="AA58" s="23">
        <v>43.5</v>
      </c>
      <c r="AB58" s="23">
        <v>1.1000000000000001</v>
      </c>
      <c r="AC58" s="23">
        <v>146.6</v>
      </c>
      <c r="AD58" s="23">
        <v>24</v>
      </c>
      <c r="AE58" s="23">
        <v>0</v>
      </c>
      <c r="AF58" s="10">
        <f t="shared" si="28"/>
        <v>1260.2</v>
      </c>
      <c r="AG58" s="25">
        <v>0</v>
      </c>
      <c r="AH58" s="17">
        <f t="shared" si="29"/>
        <v>6777356</v>
      </c>
      <c r="AI58" s="11">
        <f t="shared" si="30"/>
        <v>329842</v>
      </c>
      <c r="AJ58" s="11">
        <v>1207098</v>
      </c>
      <c r="AK58" s="11">
        <f t="shared" si="31"/>
        <v>18094</v>
      </c>
      <c r="AL58" s="11">
        <f t="shared" si="11"/>
        <v>347936</v>
      </c>
      <c r="AO58" s="32">
        <v>244</v>
      </c>
      <c r="AP58" s="35">
        <f t="shared" si="12"/>
        <v>0</v>
      </c>
      <c r="AQ58" s="1" t="b">
        <f t="shared" si="13"/>
        <v>0</v>
      </c>
      <c r="AR58" s="30">
        <f t="shared" si="14"/>
        <v>0</v>
      </c>
      <c r="AS58" s="31">
        <f t="shared" si="15"/>
        <v>0</v>
      </c>
      <c r="AT58" s="36">
        <f t="shared" si="16"/>
        <v>0</v>
      </c>
      <c r="AU58" s="1" t="b">
        <f t="shared" si="17"/>
        <v>1</v>
      </c>
      <c r="AV58" s="1">
        <f t="shared" si="18"/>
        <v>611.07749999999999</v>
      </c>
      <c r="AW58" s="31">
        <f t="shared" si="19"/>
        <v>0.31641799999999998</v>
      </c>
      <c r="AX58" s="36">
        <f t="shared" si="20"/>
        <v>251.2</v>
      </c>
      <c r="AY58" s="37">
        <f t="shared" si="21"/>
        <v>0</v>
      </c>
      <c r="AZ58" s="39">
        <f t="shared" si="22"/>
        <v>251.2</v>
      </c>
    </row>
    <row r="59" spans="1:52" x14ac:dyDescent="0.3">
      <c r="A59" s="9">
        <v>245</v>
      </c>
      <c r="B59" s="1" t="s">
        <v>88</v>
      </c>
      <c r="C59" s="1" t="s">
        <v>91</v>
      </c>
      <c r="D59" s="9" t="s">
        <v>441</v>
      </c>
      <c r="E59" s="10">
        <v>156.5</v>
      </c>
      <c r="F59" s="10">
        <v>9.5</v>
      </c>
      <c r="G59" s="10">
        <v>0</v>
      </c>
      <c r="H59" s="10">
        <f t="shared" si="23"/>
        <v>166</v>
      </c>
      <c r="I59" s="10">
        <v>139.30000000000001</v>
      </c>
      <c r="J59" s="11">
        <v>131823</v>
      </c>
      <c r="K59" s="10">
        <v>25.9</v>
      </c>
      <c r="L59" s="10">
        <v>0</v>
      </c>
      <c r="M59" s="10">
        <v>50</v>
      </c>
      <c r="N59" s="10">
        <v>4.4000000000000004</v>
      </c>
      <c r="O59" s="10">
        <v>0</v>
      </c>
      <c r="P59" s="10">
        <f t="shared" si="8"/>
        <v>385.6</v>
      </c>
      <c r="Q59" s="11">
        <v>0</v>
      </c>
      <c r="R59" s="17">
        <f t="shared" si="24"/>
        <v>1961933</v>
      </c>
      <c r="S59" s="10">
        <v>146</v>
      </c>
      <c r="T59" s="10">
        <v>149.5</v>
      </c>
      <c r="U59" s="23"/>
      <c r="V59" s="10">
        <f t="shared" si="25"/>
        <v>149.5</v>
      </c>
      <c r="W59" s="24">
        <f t="shared" si="26"/>
        <v>9.5</v>
      </c>
      <c r="X59" s="23">
        <f t="shared" si="9"/>
        <v>0</v>
      </c>
      <c r="Y59" s="10">
        <f t="shared" si="27"/>
        <v>159</v>
      </c>
      <c r="Z59" s="10">
        <f t="shared" si="10"/>
        <v>136.4</v>
      </c>
      <c r="AA59" s="23">
        <v>25.9</v>
      </c>
      <c r="AB59" s="23">
        <v>0</v>
      </c>
      <c r="AC59" s="23">
        <v>50</v>
      </c>
      <c r="AD59" s="23">
        <v>4.4000000000000004</v>
      </c>
      <c r="AE59" s="23">
        <v>0</v>
      </c>
      <c r="AF59" s="10">
        <f t="shared" si="28"/>
        <v>375.7</v>
      </c>
      <c r="AG59" s="25">
        <v>0</v>
      </c>
      <c r="AH59" s="17">
        <f t="shared" si="29"/>
        <v>2020515</v>
      </c>
      <c r="AI59" s="11">
        <f t="shared" si="30"/>
        <v>58582</v>
      </c>
      <c r="AJ59" s="11">
        <v>223196</v>
      </c>
      <c r="AK59" s="11">
        <f t="shared" si="31"/>
        <v>3346</v>
      </c>
      <c r="AL59" s="11">
        <f t="shared" si="11"/>
        <v>61928</v>
      </c>
      <c r="AO59" s="32">
        <v>245</v>
      </c>
      <c r="AP59" s="35">
        <f t="shared" si="12"/>
        <v>0</v>
      </c>
      <c r="AQ59" s="1" t="b">
        <f t="shared" si="13"/>
        <v>1</v>
      </c>
      <c r="AR59" s="30">
        <f t="shared" si="14"/>
        <v>569.64499999999998</v>
      </c>
      <c r="AS59" s="31">
        <f t="shared" si="15"/>
        <v>0.85793799999999998</v>
      </c>
      <c r="AT59" s="36">
        <f t="shared" si="16"/>
        <v>136.4</v>
      </c>
      <c r="AU59" s="1" t="b">
        <f t="shared" si="17"/>
        <v>0</v>
      </c>
      <c r="AV59" s="1">
        <f t="shared" si="18"/>
        <v>0</v>
      </c>
      <c r="AW59" s="31">
        <f t="shared" si="19"/>
        <v>0</v>
      </c>
      <c r="AX59" s="36">
        <f t="shared" si="20"/>
        <v>0</v>
      </c>
      <c r="AY59" s="37">
        <f t="shared" si="21"/>
        <v>0</v>
      </c>
      <c r="AZ59" s="39">
        <f t="shared" si="22"/>
        <v>136.4</v>
      </c>
    </row>
    <row r="60" spans="1:52" x14ac:dyDescent="0.3">
      <c r="A60" s="9">
        <v>246</v>
      </c>
      <c r="B60" s="1" t="s">
        <v>100</v>
      </c>
      <c r="C60" s="1" t="s">
        <v>101</v>
      </c>
      <c r="D60" s="9" t="s">
        <v>440</v>
      </c>
      <c r="E60" s="10">
        <v>445.5</v>
      </c>
      <c r="F60" s="10">
        <v>5</v>
      </c>
      <c r="G60" s="10">
        <v>0</v>
      </c>
      <c r="H60" s="10">
        <f t="shared" si="23"/>
        <v>450.5</v>
      </c>
      <c r="I60" s="10">
        <v>195.1</v>
      </c>
      <c r="J60" s="11">
        <v>151741</v>
      </c>
      <c r="K60" s="10">
        <v>29.8</v>
      </c>
      <c r="L60" s="10">
        <v>0.2</v>
      </c>
      <c r="M60" s="10">
        <v>175.5</v>
      </c>
      <c r="N60" s="10">
        <v>9.8000000000000007</v>
      </c>
      <c r="O60" s="10">
        <v>0</v>
      </c>
      <c r="P60" s="10">
        <f t="shared" si="8"/>
        <v>860.9</v>
      </c>
      <c r="Q60" s="11">
        <v>5600</v>
      </c>
      <c r="R60" s="17">
        <f t="shared" si="24"/>
        <v>4385859</v>
      </c>
      <c r="S60" s="10">
        <v>442.9</v>
      </c>
      <c r="T60" s="10">
        <v>435.6</v>
      </c>
      <c r="U60" s="23"/>
      <c r="V60" s="10">
        <f t="shared" si="25"/>
        <v>439.3</v>
      </c>
      <c r="W60" s="24">
        <f t="shared" si="26"/>
        <v>5</v>
      </c>
      <c r="X60" s="23">
        <f t="shared" si="9"/>
        <v>0</v>
      </c>
      <c r="Y60" s="10">
        <f t="shared" si="27"/>
        <v>444.3</v>
      </c>
      <c r="Z60" s="10">
        <f t="shared" si="10"/>
        <v>193.3</v>
      </c>
      <c r="AA60" s="23">
        <v>29.8</v>
      </c>
      <c r="AB60" s="23">
        <v>0.2</v>
      </c>
      <c r="AC60" s="23">
        <v>175.5</v>
      </c>
      <c r="AD60" s="23">
        <v>9.8000000000000007</v>
      </c>
      <c r="AE60" s="23">
        <v>0</v>
      </c>
      <c r="AF60" s="10">
        <f t="shared" si="28"/>
        <v>852.9</v>
      </c>
      <c r="AG60" s="25">
        <v>5600</v>
      </c>
      <c r="AH60" s="17">
        <f t="shared" si="29"/>
        <v>4592496</v>
      </c>
      <c r="AI60" s="11">
        <f t="shared" si="30"/>
        <v>206637</v>
      </c>
      <c r="AJ60" s="11">
        <v>538532</v>
      </c>
      <c r="AK60" s="11">
        <f t="shared" si="31"/>
        <v>8072</v>
      </c>
      <c r="AL60" s="11">
        <f t="shared" si="11"/>
        <v>214709</v>
      </c>
      <c r="AO60" s="32">
        <v>246</v>
      </c>
      <c r="AP60" s="35">
        <f t="shared" si="12"/>
        <v>0</v>
      </c>
      <c r="AQ60" s="1" t="b">
        <f t="shared" si="13"/>
        <v>0</v>
      </c>
      <c r="AR60" s="30">
        <f t="shared" si="14"/>
        <v>0</v>
      </c>
      <c r="AS60" s="31">
        <f t="shared" si="15"/>
        <v>0</v>
      </c>
      <c r="AT60" s="36">
        <f t="shared" si="16"/>
        <v>0</v>
      </c>
      <c r="AU60" s="1" t="b">
        <f t="shared" si="17"/>
        <v>1</v>
      </c>
      <c r="AV60" s="1">
        <f t="shared" si="18"/>
        <v>178.57130000000001</v>
      </c>
      <c r="AW60" s="31">
        <f t="shared" si="19"/>
        <v>0.43516100000000002</v>
      </c>
      <c r="AX60" s="36">
        <f t="shared" si="20"/>
        <v>193.3</v>
      </c>
      <c r="AY60" s="37">
        <f t="shared" si="21"/>
        <v>0</v>
      </c>
      <c r="AZ60" s="39">
        <f t="shared" si="22"/>
        <v>193.3</v>
      </c>
    </row>
    <row r="61" spans="1:52" x14ac:dyDescent="0.3">
      <c r="A61" s="9">
        <v>247</v>
      </c>
      <c r="B61" s="1" t="s">
        <v>100</v>
      </c>
      <c r="C61" s="1" t="s">
        <v>102</v>
      </c>
      <c r="D61" s="9" t="s">
        <v>441</v>
      </c>
      <c r="E61" s="10">
        <v>436.5</v>
      </c>
      <c r="F61" s="10">
        <v>7</v>
      </c>
      <c r="G61" s="10">
        <v>0</v>
      </c>
      <c r="H61" s="10">
        <f t="shared" si="23"/>
        <v>443.5</v>
      </c>
      <c r="I61" s="10">
        <v>193.1</v>
      </c>
      <c r="J61" s="11">
        <v>281310</v>
      </c>
      <c r="K61" s="10">
        <v>55.3</v>
      </c>
      <c r="L61" s="10">
        <v>0</v>
      </c>
      <c r="M61" s="10">
        <v>177.3</v>
      </c>
      <c r="N61" s="10">
        <v>20.3</v>
      </c>
      <c r="O61" s="10">
        <v>0</v>
      </c>
      <c r="P61" s="10">
        <f t="shared" si="8"/>
        <v>889.5</v>
      </c>
      <c r="Q61" s="11">
        <v>0</v>
      </c>
      <c r="R61" s="17">
        <f t="shared" si="24"/>
        <v>4525776</v>
      </c>
      <c r="S61" s="10">
        <v>436.5</v>
      </c>
      <c r="T61" s="10">
        <v>436</v>
      </c>
      <c r="U61" s="23"/>
      <c r="V61" s="10">
        <f t="shared" si="25"/>
        <v>436.3</v>
      </c>
      <c r="W61" s="24">
        <f t="shared" si="26"/>
        <v>7</v>
      </c>
      <c r="X61" s="23">
        <f t="shared" si="9"/>
        <v>0</v>
      </c>
      <c r="Y61" s="10">
        <f t="shared" si="27"/>
        <v>443.3</v>
      </c>
      <c r="Z61" s="10">
        <f t="shared" si="10"/>
        <v>193.1</v>
      </c>
      <c r="AA61" s="23">
        <v>55.3</v>
      </c>
      <c r="AB61" s="23">
        <v>0</v>
      </c>
      <c r="AC61" s="23">
        <v>177.3</v>
      </c>
      <c r="AD61" s="23">
        <v>20.3</v>
      </c>
      <c r="AE61" s="23">
        <v>0</v>
      </c>
      <c r="AF61" s="10">
        <f t="shared" si="28"/>
        <v>889.3</v>
      </c>
      <c r="AG61" s="25">
        <v>0</v>
      </c>
      <c r="AH61" s="17">
        <f t="shared" si="29"/>
        <v>4782655</v>
      </c>
      <c r="AI61" s="11">
        <f t="shared" si="30"/>
        <v>256879</v>
      </c>
      <c r="AJ61" s="11">
        <v>495044</v>
      </c>
      <c r="AK61" s="11">
        <f t="shared" si="31"/>
        <v>7420</v>
      </c>
      <c r="AL61" s="11">
        <f t="shared" si="11"/>
        <v>264299</v>
      </c>
      <c r="AO61" s="32">
        <v>247</v>
      </c>
      <c r="AP61" s="35">
        <f t="shared" si="12"/>
        <v>0</v>
      </c>
      <c r="AQ61" s="1" t="b">
        <f t="shared" si="13"/>
        <v>0</v>
      </c>
      <c r="AR61" s="30">
        <f t="shared" si="14"/>
        <v>0</v>
      </c>
      <c r="AS61" s="31">
        <f t="shared" si="15"/>
        <v>0</v>
      </c>
      <c r="AT61" s="36">
        <f t="shared" si="16"/>
        <v>0</v>
      </c>
      <c r="AU61" s="1" t="b">
        <f t="shared" si="17"/>
        <v>1</v>
      </c>
      <c r="AV61" s="1">
        <f t="shared" si="18"/>
        <v>177.3338</v>
      </c>
      <c r="AW61" s="31">
        <f t="shared" si="19"/>
        <v>0.4355</v>
      </c>
      <c r="AX61" s="36">
        <f t="shared" si="20"/>
        <v>193.1</v>
      </c>
      <c r="AY61" s="37">
        <f t="shared" si="21"/>
        <v>0</v>
      </c>
      <c r="AZ61" s="39">
        <f t="shared" si="22"/>
        <v>193.1</v>
      </c>
    </row>
    <row r="62" spans="1:52" x14ac:dyDescent="0.3">
      <c r="A62" s="9">
        <v>248</v>
      </c>
      <c r="B62" s="1" t="s">
        <v>100</v>
      </c>
      <c r="C62" s="1" t="s">
        <v>103</v>
      </c>
      <c r="D62" s="9" t="s">
        <v>440</v>
      </c>
      <c r="E62" s="10">
        <v>979.5</v>
      </c>
      <c r="F62" s="10">
        <v>12</v>
      </c>
      <c r="G62" s="10">
        <v>0</v>
      </c>
      <c r="H62" s="10">
        <f t="shared" si="23"/>
        <v>991.5</v>
      </c>
      <c r="I62" s="10">
        <v>247.1</v>
      </c>
      <c r="J62" s="11">
        <v>303348</v>
      </c>
      <c r="K62" s="10">
        <v>59.6</v>
      </c>
      <c r="L62" s="10">
        <v>1.9</v>
      </c>
      <c r="M62" s="10">
        <v>220.9</v>
      </c>
      <c r="N62" s="10">
        <v>22.3</v>
      </c>
      <c r="O62" s="10">
        <v>0</v>
      </c>
      <c r="P62" s="10">
        <f t="shared" si="8"/>
        <v>1543.3</v>
      </c>
      <c r="Q62" s="11">
        <v>59640</v>
      </c>
      <c r="R62" s="17">
        <f t="shared" si="24"/>
        <v>7911950</v>
      </c>
      <c r="S62" s="10">
        <v>979.5</v>
      </c>
      <c r="T62" s="10">
        <v>936.5</v>
      </c>
      <c r="U62" s="23"/>
      <c r="V62" s="10">
        <f t="shared" si="25"/>
        <v>958</v>
      </c>
      <c r="W62" s="24">
        <f t="shared" si="26"/>
        <v>12</v>
      </c>
      <c r="X62" s="23">
        <f t="shared" si="9"/>
        <v>0</v>
      </c>
      <c r="Y62" s="10">
        <f t="shared" si="27"/>
        <v>970</v>
      </c>
      <c r="Z62" s="10">
        <f t="shared" si="10"/>
        <v>248.9</v>
      </c>
      <c r="AA62" s="23">
        <v>59.6</v>
      </c>
      <c r="AB62" s="23">
        <v>1.9</v>
      </c>
      <c r="AC62" s="23">
        <v>220.9</v>
      </c>
      <c r="AD62" s="23">
        <v>22.3</v>
      </c>
      <c r="AE62" s="23">
        <v>0</v>
      </c>
      <c r="AF62" s="10">
        <f t="shared" si="28"/>
        <v>1523.6</v>
      </c>
      <c r="AG62" s="25">
        <v>59640</v>
      </c>
      <c r="AH62" s="17">
        <f t="shared" si="29"/>
        <v>8253561</v>
      </c>
      <c r="AI62" s="11">
        <f t="shared" si="30"/>
        <v>341611</v>
      </c>
      <c r="AJ62" s="11">
        <v>1065992</v>
      </c>
      <c r="AK62" s="11">
        <f t="shared" si="31"/>
        <v>15979</v>
      </c>
      <c r="AL62" s="11">
        <f t="shared" si="11"/>
        <v>357590</v>
      </c>
      <c r="AO62" s="32">
        <v>248</v>
      </c>
      <c r="AP62" s="35">
        <f t="shared" si="12"/>
        <v>0</v>
      </c>
      <c r="AQ62" s="1" t="b">
        <f t="shared" si="13"/>
        <v>0</v>
      </c>
      <c r="AR62" s="30">
        <f t="shared" si="14"/>
        <v>0</v>
      </c>
      <c r="AS62" s="31">
        <f t="shared" si="15"/>
        <v>0</v>
      </c>
      <c r="AT62" s="36">
        <f t="shared" si="16"/>
        <v>0</v>
      </c>
      <c r="AU62" s="1" t="b">
        <f t="shared" si="17"/>
        <v>1</v>
      </c>
      <c r="AV62" s="1">
        <f t="shared" si="18"/>
        <v>829.125</v>
      </c>
      <c r="AW62" s="31">
        <f t="shared" si="19"/>
        <v>0.25655499999999998</v>
      </c>
      <c r="AX62" s="36">
        <f t="shared" si="20"/>
        <v>248.9</v>
      </c>
      <c r="AY62" s="37">
        <f t="shared" si="21"/>
        <v>0</v>
      </c>
      <c r="AZ62" s="39">
        <f t="shared" si="22"/>
        <v>248.9</v>
      </c>
    </row>
    <row r="63" spans="1:52" x14ac:dyDescent="0.3">
      <c r="A63" s="9">
        <v>249</v>
      </c>
      <c r="B63" s="1" t="s">
        <v>100</v>
      </c>
      <c r="C63" s="1" t="s">
        <v>104</v>
      </c>
      <c r="D63" s="9" t="s">
        <v>440</v>
      </c>
      <c r="E63" s="10">
        <v>925.5</v>
      </c>
      <c r="F63" s="10">
        <v>3</v>
      </c>
      <c r="G63" s="10">
        <v>0</v>
      </c>
      <c r="H63" s="10">
        <f t="shared" si="23"/>
        <v>928.5</v>
      </c>
      <c r="I63" s="10">
        <v>251.3</v>
      </c>
      <c r="J63" s="11">
        <v>69607</v>
      </c>
      <c r="K63" s="10">
        <v>13.7</v>
      </c>
      <c r="L63" s="10">
        <v>4.8</v>
      </c>
      <c r="M63" s="10">
        <v>171.1</v>
      </c>
      <c r="N63" s="10">
        <v>19.899999999999999</v>
      </c>
      <c r="O63" s="10">
        <v>0</v>
      </c>
      <c r="P63" s="10">
        <f t="shared" si="8"/>
        <v>1389.3</v>
      </c>
      <c r="Q63" s="11">
        <v>22400</v>
      </c>
      <c r="R63" s="17">
        <f t="shared" si="24"/>
        <v>7091158</v>
      </c>
      <c r="S63" s="10">
        <v>888</v>
      </c>
      <c r="T63" s="10">
        <v>924.5</v>
      </c>
      <c r="U63" s="23"/>
      <c r="V63" s="10">
        <f t="shared" si="25"/>
        <v>924.5</v>
      </c>
      <c r="W63" s="24">
        <f t="shared" si="26"/>
        <v>3</v>
      </c>
      <c r="X63" s="23">
        <f t="shared" si="9"/>
        <v>0</v>
      </c>
      <c r="Y63" s="10">
        <f t="shared" si="27"/>
        <v>927.5</v>
      </c>
      <c r="Z63" s="10">
        <f t="shared" si="10"/>
        <v>251.3</v>
      </c>
      <c r="AA63" s="23">
        <v>13.7</v>
      </c>
      <c r="AB63" s="23">
        <v>4.8</v>
      </c>
      <c r="AC63" s="23">
        <v>171.1</v>
      </c>
      <c r="AD63" s="23">
        <v>19.899999999999999</v>
      </c>
      <c r="AE63" s="23">
        <v>0</v>
      </c>
      <c r="AF63" s="10">
        <f t="shared" si="28"/>
        <v>1388.3</v>
      </c>
      <c r="AG63" s="25">
        <v>22400</v>
      </c>
      <c r="AH63" s="17">
        <f t="shared" si="29"/>
        <v>7488677</v>
      </c>
      <c r="AI63" s="11">
        <f t="shared" si="30"/>
        <v>397519</v>
      </c>
      <c r="AJ63" s="11">
        <v>999767</v>
      </c>
      <c r="AK63" s="11">
        <f t="shared" si="31"/>
        <v>14986</v>
      </c>
      <c r="AL63" s="11">
        <f t="shared" si="11"/>
        <v>412505</v>
      </c>
      <c r="AO63" s="32">
        <v>249</v>
      </c>
      <c r="AP63" s="35">
        <f t="shared" si="12"/>
        <v>0</v>
      </c>
      <c r="AQ63" s="1" t="b">
        <f t="shared" si="13"/>
        <v>0</v>
      </c>
      <c r="AR63" s="30">
        <f t="shared" si="14"/>
        <v>0</v>
      </c>
      <c r="AS63" s="31">
        <f t="shared" si="15"/>
        <v>0</v>
      </c>
      <c r="AT63" s="36">
        <f t="shared" si="16"/>
        <v>0</v>
      </c>
      <c r="AU63" s="1" t="b">
        <f t="shared" si="17"/>
        <v>1</v>
      </c>
      <c r="AV63" s="1">
        <f t="shared" si="18"/>
        <v>776.53129999999999</v>
      </c>
      <c r="AW63" s="31">
        <f t="shared" si="19"/>
        <v>0.27099400000000001</v>
      </c>
      <c r="AX63" s="36">
        <f t="shared" si="20"/>
        <v>251.3</v>
      </c>
      <c r="AY63" s="37">
        <f t="shared" si="21"/>
        <v>0</v>
      </c>
      <c r="AZ63" s="39">
        <f t="shared" si="22"/>
        <v>251.3</v>
      </c>
    </row>
    <row r="64" spans="1:52" x14ac:dyDescent="0.3">
      <c r="A64" s="9">
        <v>250</v>
      </c>
      <c r="B64" s="1" t="s">
        <v>100</v>
      </c>
      <c r="C64" s="1" t="s">
        <v>105</v>
      </c>
      <c r="D64" s="9" t="s">
        <v>441</v>
      </c>
      <c r="E64" s="10">
        <v>3153.4</v>
      </c>
      <c r="F64" s="10">
        <v>58</v>
      </c>
      <c r="G64" s="10">
        <v>0</v>
      </c>
      <c r="H64" s="10">
        <f t="shared" si="23"/>
        <v>3211.4</v>
      </c>
      <c r="I64" s="10">
        <v>112.5</v>
      </c>
      <c r="J64" s="11">
        <v>399292</v>
      </c>
      <c r="K64" s="10">
        <v>78.5</v>
      </c>
      <c r="L64" s="10">
        <v>91.6</v>
      </c>
      <c r="M64" s="10">
        <v>1226.4000000000001</v>
      </c>
      <c r="N64" s="10">
        <v>46.8</v>
      </c>
      <c r="O64" s="10">
        <v>0</v>
      </c>
      <c r="P64" s="10">
        <f t="shared" si="8"/>
        <v>4767.2</v>
      </c>
      <c r="Q64" s="11">
        <v>138870</v>
      </c>
      <c r="R64" s="17">
        <f t="shared" si="24"/>
        <v>24394384</v>
      </c>
      <c r="S64" s="10">
        <v>3153.4</v>
      </c>
      <c r="T64" s="10">
        <v>3182.7</v>
      </c>
      <c r="U64" s="23"/>
      <c r="V64" s="10">
        <f t="shared" si="25"/>
        <v>3182.7</v>
      </c>
      <c r="W64" s="24">
        <f t="shared" si="26"/>
        <v>58</v>
      </c>
      <c r="X64" s="23">
        <f t="shared" si="9"/>
        <v>0</v>
      </c>
      <c r="Y64" s="10">
        <f t="shared" si="27"/>
        <v>3240.7</v>
      </c>
      <c r="Z64" s="10">
        <f t="shared" si="10"/>
        <v>113.6</v>
      </c>
      <c r="AA64" s="23">
        <v>78.5</v>
      </c>
      <c r="AB64" s="23">
        <v>91.6</v>
      </c>
      <c r="AC64" s="23">
        <v>1226.4000000000001</v>
      </c>
      <c r="AD64" s="23">
        <v>46.8</v>
      </c>
      <c r="AE64" s="23">
        <v>0</v>
      </c>
      <c r="AF64" s="10">
        <f t="shared" si="28"/>
        <v>4797.6000000000004</v>
      </c>
      <c r="AG64" s="25">
        <v>138870</v>
      </c>
      <c r="AH64" s="17">
        <f t="shared" si="29"/>
        <v>25940363</v>
      </c>
      <c r="AI64" s="11">
        <f t="shared" si="30"/>
        <v>1545979</v>
      </c>
      <c r="AJ64" s="11">
        <v>3589282</v>
      </c>
      <c r="AK64" s="11">
        <f t="shared" si="31"/>
        <v>53802</v>
      </c>
      <c r="AL64" s="11">
        <f t="shared" si="11"/>
        <v>1599781</v>
      </c>
      <c r="AO64" s="32">
        <v>250</v>
      </c>
      <c r="AP64" s="35">
        <f t="shared" si="12"/>
        <v>0</v>
      </c>
      <c r="AQ64" s="1" t="b">
        <f t="shared" si="13"/>
        <v>0</v>
      </c>
      <c r="AR64" s="30">
        <f t="shared" si="14"/>
        <v>0</v>
      </c>
      <c r="AS64" s="31">
        <f t="shared" si="15"/>
        <v>0</v>
      </c>
      <c r="AT64" s="36">
        <f t="shared" si="16"/>
        <v>0</v>
      </c>
      <c r="AU64" s="1" t="b">
        <f t="shared" si="17"/>
        <v>0</v>
      </c>
      <c r="AV64" s="1">
        <f t="shared" si="18"/>
        <v>0</v>
      </c>
      <c r="AW64" s="31">
        <f t="shared" si="19"/>
        <v>0</v>
      </c>
      <c r="AX64" s="36">
        <f t="shared" si="20"/>
        <v>0</v>
      </c>
      <c r="AY64" s="37">
        <f t="shared" si="21"/>
        <v>113.6</v>
      </c>
      <c r="AZ64" s="39">
        <f t="shared" si="22"/>
        <v>113.6</v>
      </c>
    </row>
    <row r="65" spans="1:52" x14ac:dyDescent="0.3">
      <c r="A65" s="9">
        <v>251</v>
      </c>
      <c r="B65" s="1" t="s">
        <v>238</v>
      </c>
      <c r="C65" s="1" t="s">
        <v>239</v>
      </c>
      <c r="D65" s="9" t="s">
        <v>441</v>
      </c>
      <c r="E65" s="10">
        <v>324</v>
      </c>
      <c r="F65" s="10">
        <v>7</v>
      </c>
      <c r="G65" s="10">
        <v>0</v>
      </c>
      <c r="H65" s="10">
        <f t="shared" si="23"/>
        <v>331</v>
      </c>
      <c r="I65" s="10">
        <v>156.80000000000001</v>
      </c>
      <c r="J65" s="11">
        <v>260347</v>
      </c>
      <c r="K65" s="10">
        <v>51.2</v>
      </c>
      <c r="L65" s="10">
        <v>0.6</v>
      </c>
      <c r="M65" s="10">
        <v>50.8</v>
      </c>
      <c r="N65" s="10">
        <v>22.5</v>
      </c>
      <c r="O65" s="10">
        <v>0</v>
      </c>
      <c r="P65" s="10">
        <f t="shared" si="8"/>
        <v>612.9</v>
      </c>
      <c r="Q65" s="11">
        <v>11200</v>
      </c>
      <c r="R65" s="17">
        <f t="shared" si="24"/>
        <v>3129635</v>
      </c>
      <c r="S65" s="10">
        <v>324</v>
      </c>
      <c r="T65" s="10">
        <v>313</v>
      </c>
      <c r="U65" s="23"/>
      <c r="V65" s="10">
        <f t="shared" si="25"/>
        <v>318.5</v>
      </c>
      <c r="W65" s="24">
        <f t="shared" si="26"/>
        <v>7</v>
      </c>
      <c r="X65" s="23">
        <f t="shared" si="9"/>
        <v>0</v>
      </c>
      <c r="Y65" s="10">
        <f t="shared" si="27"/>
        <v>325.5</v>
      </c>
      <c r="Z65" s="10">
        <f t="shared" si="10"/>
        <v>154.80000000000001</v>
      </c>
      <c r="AA65" s="23">
        <v>51.2</v>
      </c>
      <c r="AB65" s="23">
        <v>0.6</v>
      </c>
      <c r="AC65" s="23">
        <v>50.8</v>
      </c>
      <c r="AD65" s="23">
        <v>22.5</v>
      </c>
      <c r="AE65" s="23">
        <v>0</v>
      </c>
      <c r="AF65" s="10">
        <f t="shared" si="28"/>
        <v>605.4</v>
      </c>
      <c r="AG65" s="25">
        <v>11200</v>
      </c>
      <c r="AH65" s="17">
        <f t="shared" si="29"/>
        <v>3267041</v>
      </c>
      <c r="AI65" s="11">
        <f t="shared" si="30"/>
        <v>137406</v>
      </c>
      <c r="AJ65" s="11">
        <v>482363</v>
      </c>
      <c r="AK65" s="11">
        <f t="shared" si="31"/>
        <v>7230</v>
      </c>
      <c r="AL65" s="11">
        <f t="shared" si="11"/>
        <v>144636</v>
      </c>
      <c r="AO65" s="32">
        <v>251</v>
      </c>
      <c r="AP65" s="35">
        <f t="shared" si="12"/>
        <v>0</v>
      </c>
      <c r="AQ65" s="1" t="b">
        <f t="shared" si="13"/>
        <v>0</v>
      </c>
      <c r="AR65" s="30">
        <f t="shared" si="14"/>
        <v>0</v>
      </c>
      <c r="AS65" s="31">
        <f t="shared" si="15"/>
        <v>0</v>
      </c>
      <c r="AT65" s="36">
        <f t="shared" si="16"/>
        <v>0</v>
      </c>
      <c r="AU65" s="1" t="b">
        <f t="shared" si="17"/>
        <v>1</v>
      </c>
      <c r="AV65" s="1">
        <f t="shared" si="18"/>
        <v>31.5563</v>
      </c>
      <c r="AW65" s="31">
        <f t="shared" si="19"/>
        <v>0.47552299999999997</v>
      </c>
      <c r="AX65" s="36">
        <f t="shared" si="20"/>
        <v>154.80000000000001</v>
      </c>
      <c r="AY65" s="37">
        <f t="shared" si="21"/>
        <v>0</v>
      </c>
      <c r="AZ65" s="39">
        <f t="shared" si="22"/>
        <v>154.80000000000001</v>
      </c>
    </row>
    <row r="66" spans="1:52" x14ac:dyDescent="0.3">
      <c r="A66" s="9">
        <v>252</v>
      </c>
      <c r="B66" s="1" t="s">
        <v>238</v>
      </c>
      <c r="C66" s="1" t="s">
        <v>240</v>
      </c>
      <c r="D66" s="9" t="s">
        <v>441</v>
      </c>
      <c r="E66" s="10">
        <v>497.9</v>
      </c>
      <c r="F66" s="10">
        <v>12.5</v>
      </c>
      <c r="G66" s="10">
        <v>0</v>
      </c>
      <c r="H66" s="10">
        <f t="shared" si="23"/>
        <v>510.4</v>
      </c>
      <c r="I66" s="10">
        <v>210.6</v>
      </c>
      <c r="J66" s="11">
        <v>239861</v>
      </c>
      <c r="K66" s="10">
        <v>47.1</v>
      </c>
      <c r="L66" s="10">
        <v>0</v>
      </c>
      <c r="M66" s="10">
        <v>87.9</v>
      </c>
      <c r="N66" s="10">
        <v>14.4</v>
      </c>
      <c r="O66" s="10">
        <v>0</v>
      </c>
      <c r="P66" s="10">
        <f t="shared" si="8"/>
        <v>870.4</v>
      </c>
      <c r="Q66" s="11">
        <v>0</v>
      </c>
      <c r="R66" s="17">
        <f t="shared" si="24"/>
        <v>4428595</v>
      </c>
      <c r="S66" s="10">
        <v>495.8</v>
      </c>
      <c r="T66" s="10">
        <v>512.1</v>
      </c>
      <c r="U66" s="23"/>
      <c r="V66" s="10">
        <f t="shared" si="25"/>
        <v>512.1</v>
      </c>
      <c r="W66" s="24">
        <f t="shared" si="26"/>
        <v>12.5</v>
      </c>
      <c r="X66" s="23">
        <f t="shared" si="9"/>
        <v>0</v>
      </c>
      <c r="Y66" s="10">
        <f t="shared" si="27"/>
        <v>524.6</v>
      </c>
      <c r="Z66" s="10">
        <f t="shared" si="10"/>
        <v>214</v>
      </c>
      <c r="AA66" s="23">
        <v>47.1</v>
      </c>
      <c r="AB66" s="23">
        <v>0</v>
      </c>
      <c r="AC66" s="23">
        <v>87.9</v>
      </c>
      <c r="AD66" s="23">
        <v>14.4</v>
      </c>
      <c r="AE66" s="23">
        <v>0</v>
      </c>
      <c r="AF66" s="10">
        <f t="shared" si="28"/>
        <v>888</v>
      </c>
      <c r="AG66" s="25">
        <v>0</v>
      </c>
      <c r="AH66" s="17">
        <f t="shared" si="29"/>
        <v>4775664</v>
      </c>
      <c r="AI66" s="11">
        <f t="shared" si="30"/>
        <v>347069</v>
      </c>
      <c r="AJ66" s="11">
        <v>607849</v>
      </c>
      <c r="AK66" s="11">
        <f t="shared" si="31"/>
        <v>9111</v>
      </c>
      <c r="AL66" s="11">
        <f t="shared" si="11"/>
        <v>356180</v>
      </c>
      <c r="AO66" s="32">
        <v>252</v>
      </c>
      <c r="AP66" s="35">
        <f t="shared" si="12"/>
        <v>0</v>
      </c>
      <c r="AQ66" s="1" t="b">
        <f t="shared" si="13"/>
        <v>0</v>
      </c>
      <c r="AR66" s="30">
        <f t="shared" si="14"/>
        <v>0</v>
      </c>
      <c r="AS66" s="31">
        <f t="shared" si="15"/>
        <v>0</v>
      </c>
      <c r="AT66" s="36">
        <f t="shared" si="16"/>
        <v>0</v>
      </c>
      <c r="AU66" s="1" t="b">
        <f t="shared" si="17"/>
        <v>1</v>
      </c>
      <c r="AV66" s="1">
        <f t="shared" si="18"/>
        <v>277.9425</v>
      </c>
      <c r="AW66" s="31">
        <f t="shared" si="19"/>
        <v>0.40787899999999999</v>
      </c>
      <c r="AX66" s="36">
        <f t="shared" si="20"/>
        <v>214</v>
      </c>
      <c r="AY66" s="37">
        <f t="shared" si="21"/>
        <v>0</v>
      </c>
      <c r="AZ66" s="39">
        <f t="shared" si="22"/>
        <v>214</v>
      </c>
    </row>
    <row r="67" spans="1:52" x14ac:dyDescent="0.3">
      <c r="A67" s="9">
        <v>253</v>
      </c>
      <c r="B67" s="1" t="s">
        <v>238</v>
      </c>
      <c r="C67" s="1" t="s">
        <v>241</v>
      </c>
      <c r="D67" s="9" t="s">
        <v>441</v>
      </c>
      <c r="E67" s="10">
        <v>4129.5</v>
      </c>
      <c r="F67" s="10">
        <v>81.5</v>
      </c>
      <c r="G67" s="10">
        <v>0</v>
      </c>
      <c r="H67" s="10">
        <f t="shared" si="23"/>
        <v>4211</v>
      </c>
      <c r="I67" s="10">
        <v>147.6</v>
      </c>
      <c r="J67" s="11">
        <v>1280041</v>
      </c>
      <c r="K67" s="10">
        <v>251.6</v>
      </c>
      <c r="L67" s="10">
        <v>207.4</v>
      </c>
      <c r="M67" s="10">
        <v>1265.9000000000001</v>
      </c>
      <c r="N67" s="10">
        <v>108.7</v>
      </c>
      <c r="O67" s="10">
        <v>0</v>
      </c>
      <c r="P67" s="10">
        <f t="shared" si="8"/>
        <v>6192.2</v>
      </c>
      <c r="Q67" s="11">
        <v>0</v>
      </c>
      <c r="R67" s="17">
        <f t="shared" si="24"/>
        <v>31505914</v>
      </c>
      <c r="S67" s="10">
        <v>4129.5</v>
      </c>
      <c r="T67" s="10">
        <v>4193.8999999999996</v>
      </c>
      <c r="U67" s="23"/>
      <c r="V67" s="10">
        <f t="shared" si="25"/>
        <v>4193.8999999999996</v>
      </c>
      <c r="W67" s="24">
        <f t="shared" si="26"/>
        <v>81.5</v>
      </c>
      <c r="X67" s="23">
        <f t="shared" si="9"/>
        <v>0</v>
      </c>
      <c r="Y67" s="10">
        <f t="shared" si="27"/>
        <v>4275.3999999999996</v>
      </c>
      <c r="Z67" s="10">
        <f t="shared" si="10"/>
        <v>149.80000000000001</v>
      </c>
      <c r="AA67" s="23">
        <v>251.6</v>
      </c>
      <c r="AB67" s="23">
        <v>207.4</v>
      </c>
      <c r="AC67" s="23">
        <v>1265.9000000000001</v>
      </c>
      <c r="AD67" s="23">
        <v>108.7</v>
      </c>
      <c r="AE67" s="23">
        <v>0</v>
      </c>
      <c r="AF67" s="10">
        <f t="shared" si="28"/>
        <v>6258.8</v>
      </c>
      <c r="AG67" s="25">
        <v>0</v>
      </c>
      <c r="AH67" s="17">
        <f t="shared" si="29"/>
        <v>33659826</v>
      </c>
      <c r="AI67" s="11">
        <f t="shared" si="30"/>
        <v>2153912</v>
      </c>
      <c r="AJ67" s="11">
        <v>4202863</v>
      </c>
      <c r="AK67" s="11">
        <f t="shared" si="31"/>
        <v>62999</v>
      </c>
      <c r="AL67" s="11">
        <f t="shared" si="11"/>
        <v>2216911</v>
      </c>
      <c r="AO67" s="32">
        <v>253</v>
      </c>
      <c r="AP67" s="35">
        <f t="shared" si="12"/>
        <v>0</v>
      </c>
      <c r="AQ67" s="1" t="b">
        <f t="shared" si="13"/>
        <v>0</v>
      </c>
      <c r="AR67" s="30">
        <f t="shared" si="14"/>
        <v>0</v>
      </c>
      <c r="AS67" s="31">
        <f t="shared" si="15"/>
        <v>0</v>
      </c>
      <c r="AT67" s="36">
        <f t="shared" si="16"/>
        <v>0</v>
      </c>
      <c r="AU67" s="1" t="b">
        <f t="shared" si="17"/>
        <v>0</v>
      </c>
      <c r="AV67" s="1">
        <f t="shared" si="18"/>
        <v>0</v>
      </c>
      <c r="AW67" s="31">
        <f t="shared" si="19"/>
        <v>0</v>
      </c>
      <c r="AX67" s="36">
        <f t="shared" si="20"/>
        <v>0</v>
      </c>
      <c r="AY67" s="37">
        <f t="shared" si="21"/>
        <v>149.80000000000001</v>
      </c>
      <c r="AZ67" s="39">
        <f t="shared" si="22"/>
        <v>149.80000000000001</v>
      </c>
    </row>
    <row r="68" spans="1:52" x14ac:dyDescent="0.3">
      <c r="A68" s="9">
        <v>254</v>
      </c>
      <c r="B68" s="1" t="s">
        <v>45</v>
      </c>
      <c r="C68" s="1" t="s">
        <v>46</v>
      </c>
      <c r="D68" s="9" t="s">
        <v>440</v>
      </c>
      <c r="E68" s="10">
        <v>452.5</v>
      </c>
      <c r="F68" s="10">
        <v>7.5</v>
      </c>
      <c r="G68" s="10">
        <v>0</v>
      </c>
      <c r="H68" s="10">
        <f t="shared" si="23"/>
        <v>460</v>
      </c>
      <c r="I68" s="10">
        <v>197.7</v>
      </c>
      <c r="J68" s="11">
        <v>170706</v>
      </c>
      <c r="K68" s="10">
        <v>33.6</v>
      </c>
      <c r="L68" s="10">
        <v>0.9</v>
      </c>
      <c r="M68" s="10">
        <v>113.5</v>
      </c>
      <c r="N68" s="10">
        <v>11</v>
      </c>
      <c r="O68" s="10">
        <v>0</v>
      </c>
      <c r="P68" s="10">
        <f t="shared" si="8"/>
        <v>816.7</v>
      </c>
      <c r="Q68" s="11">
        <v>28000</v>
      </c>
      <c r="R68" s="17">
        <f t="shared" si="24"/>
        <v>4183370</v>
      </c>
      <c r="S68" s="10">
        <v>446.1</v>
      </c>
      <c r="T68" s="10">
        <v>439</v>
      </c>
      <c r="U68" s="23"/>
      <c r="V68" s="10">
        <f t="shared" si="25"/>
        <v>442.6</v>
      </c>
      <c r="W68" s="24">
        <f t="shared" si="26"/>
        <v>7.5</v>
      </c>
      <c r="X68" s="23">
        <f t="shared" si="9"/>
        <v>0</v>
      </c>
      <c r="Y68" s="10">
        <f t="shared" si="27"/>
        <v>450.1</v>
      </c>
      <c r="Z68" s="10">
        <f t="shared" si="10"/>
        <v>195</v>
      </c>
      <c r="AA68" s="23">
        <v>33.6</v>
      </c>
      <c r="AB68" s="23">
        <v>0.9</v>
      </c>
      <c r="AC68" s="23">
        <v>113.5</v>
      </c>
      <c r="AD68" s="23">
        <v>11</v>
      </c>
      <c r="AE68" s="23">
        <v>0</v>
      </c>
      <c r="AF68" s="10">
        <f t="shared" si="28"/>
        <v>804.1</v>
      </c>
      <c r="AG68" s="25">
        <v>28000</v>
      </c>
      <c r="AH68" s="17">
        <f t="shared" si="29"/>
        <v>4352450</v>
      </c>
      <c r="AI68" s="11">
        <f t="shared" si="30"/>
        <v>169080</v>
      </c>
      <c r="AJ68" s="11">
        <v>569169</v>
      </c>
      <c r="AK68" s="11">
        <f t="shared" si="31"/>
        <v>8532</v>
      </c>
      <c r="AL68" s="11">
        <f t="shared" si="11"/>
        <v>177612</v>
      </c>
      <c r="AO68" s="32">
        <v>254</v>
      </c>
      <c r="AP68" s="35">
        <f t="shared" si="12"/>
        <v>0</v>
      </c>
      <c r="AQ68" s="1" t="b">
        <f t="shared" si="13"/>
        <v>0</v>
      </c>
      <c r="AR68" s="30">
        <f t="shared" si="14"/>
        <v>0</v>
      </c>
      <c r="AS68" s="31">
        <f t="shared" si="15"/>
        <v>0</v>
      </c>
      <c r="AT68" s="36">
        <f t="shared" si="16"/>
        <v>0</v>
      </c>
      <c r="AU68" s="1" t="b">
        <f t="shared" si="17"/>
        <v>1</v>
      </c>
      <c r="AV68" s="1">
        <f t="shared" si="18"/>
        <v>185.74879999999999</v>
      </c>
      <c r="AW68" s="31">
        <f t="shared" si="19"/>
        <v>0.43319000000000002</v>
      </c>
      <c r="AX68" s="36">
        <f t="shared" si="20"/>
        <v>195</v>
      </c>
      <c r="AY68" s="37">
        <f t="shared" si="21"/>
        <v>0</v>
      </c>
      <c r="AZ68" s="39">
        <f t="shared" si="22"/>
        <v>195</v>
      </c>
    </row>
    <row r="69" spans="1:52" x14ac:dyDescent="0.3">
      <c r="A69" s="9">
        <v>255</v>
      </c>
      <c r="B69" s="1" t="s">
        <v>45</v>
      </c>
      <c r="C69" s="1" t="s">
        <v>47</v>
      </c>
      <c r="D69" s="9" t="s">
        <v>440</v>
      </c>
      <c r="E69" s="10">
        <v>208.3</v>
      </c>
      <c r="F69" s="10">
        <v>4.5</v>
      </c>
      <c r="G69" s="10">
        <v>0</v>
      </c>
      <c r="H69" s="10">
        <f t="shared" si="23"/>
        <v>212.8</v>
      </c>
      <c r="I69" s="10">
        <v>152.19999999999999</v>
      </c>
      <c r="J69" s="11">
        <v>87344</v>
      </c>
      <c r="K69" s="10">
        <v>17.2</v>
      </c>
      <c r="L69" s="10">
        <v>0</v>
      </c>
      <c r="M69" s="10">
        <v>66.599999999999994</v>
      </c>
      <c r="N69" s="10">
        <v>8.1999999999999993</v>
      </c>
      <c r="O69" s="10">
        <v>0</v>
      </c>
      <c r="P69" s="10">
        <f t="shared" si="8"/>
        <v>457</v>
      </c>
      <c r="Q69" s="11">
        <v>0</v>
      </c>
      <c r="R69" s="17">
        <f t="shared" si="24"/>
        <v>2325216</v>
      </c>
      <c r="S69" s="10">
        <v>197</v>
      </c>
      <c r="T69" s="10">
        <v>199</v>
      </c>
      <c r="U69" s="23"/>
      <c r="V69" s="10">
        <f t="shared" si="25"/>
        <v>199</v>
      </c>
      <c r="W69" s="24">
        <f t="shared" si="26"/>
        <v>4.5</v>
      </c>
      <c r="X69" s="23">
        <f t="shared" si="9"/>
        <v>0</v>
      </c>
      <c r="Y69" s="10">
        <f t="shared" si="27"/>
        <v>203.5</v>
      </c>
      <c r="Z69" s="10">
        <f t="shared" si="10"/>
        <v>150.6</v>
      </c>
      <c r="AA69" s="23">
        <v>17.2</v>
      </c>
      <c r="AB69" s="23">
        <v>0</v>
      </c>
      <c r="AC69" s="23">
        <v>66.599999999999994</v>
      </c>
      <c r="AD69" s="23">
        <v>8.1999999999999993</v>
      </c>
      <c r="AE69" s="23">
        <v>0</v>
      </c>
      <c r="AF69" s="10">
        <f t="shared" si="28"/>
        <v>446.1</v>
      </c>
      <c r="AG69" s="25">
        <v>0</v>
      </c>
      <c r="AH69" s="17">
        <f t="shared" si="29"/>
        <v>2399126</v>
      </c>
      <c r="AI69" s="11">
        <f t="shared" si="30"/>
        <v>73910</v>
      </c>
      <c r="AJ69" s="11">
        <v>276389</v>
      </c>
      <c r="AK69" s="11">
        <f t="shared" si="31"/>
        <v>4143</v>
      </c>
      <c r="AL69" s="11">
        <f t="shared" si="11"/>
        <v>78053</v>
      </c>
      <c r="AO69" s="32">
        <v>255</v>
      </c>
      <c r="AP69" s="35">
        <f t="shared" si="12"/>
        <v>0</v>
      </c>
      <c r="AQ69" s="1" t="b">
        <f t="shared" si="13"/>
        <v>1</v>
      </c>
      <c r="AR69" s="30">
        <f t="shared" si="14"/>
        <v>999.29300000000001</v>
      </c>
      <c r="AS69" s="31">
        <f t="shared" si="15"/>
        <v>0.739981</v>
      </c>
      <c r="AT69" s="36">
        <f t="shared" si="16"/>
        <v>150.6</v>
      </c>
      <c r="AU69" s="1" t="b">
        <f t="shared" si="17"/>
        <v>0</v>
      </c>
      <c r="AV69" s="1">
        <f t="shared" si="18"/>
        <v>0</v>
      </c>
      <c r="AW69" s="31">
        <f t="shared" si="19"/>
        <v>0</v>
      </c>
      <c r="AX69" s="36">
        <f t="shared" si="20"/>
        <v>0</v>
      </c>
      <c r="AY69" s="37">
        <f t="shared" si="21"/>
        <v>0</v>
      </c>
      <c r="AZ69" s="39">
        <f t="shared" si="22"/>
        <v>150.6</v>
      </c>
    </row>
    <row r="70" spans="1:52" x14ac:dyDescent="0.3">
      <c r="A70" s="9">
        <v>256</v>
      </c>
      <c r="B70" s="1" t="s">
        <v>35</v>
      </c>
      <c r="C70" s="1" t="s">
        <v>36</v>
      </c>
      <c r="D70" s="9" t="s">
        <v>440</v>
      </c>
      <c r="E70" s="10">
        <v>254.5</v>
      </c>
      <c r="F70" s="10">
        <v>3.5</v>
      </c>
      <c r="G70" s="10">
        <v>0</v>
      </c>
      <c r="H70" s="10">
        <f t="shared" si="23"/>
        <v>258</v>
      </c>
      <c r="I70" s="10">
        <v>153.6</v>
      </c>
      <c r="J70" s="11">
        <v>129758</v>
      </c>
      <c r="K70" s="10">
        <v>25.5</v>
      </c>
      <c r="L70" s="10">
        <v>0</v>
      </c>
      <c r="M70" s="10">
        <v>71.099999999999994</v>
      </c>
      <c r="N70" s="10">
        <v>3.9</v>
      </c>
      <c r="O70" s="10">
        <v>0</v>
      </c>
      <c r="P70" s="10">
        <f t="shared" si="8"/>
        <v>512.1</v>
      </c>
      <c r="Q70" s="11">
        <v>18480</v>
      </c>
      <c r="R70" s="17">
        <f t="shared" si="24"/>
        <v>2624045</v>
      </c>
      <c r="S70" s="10">
        <v>254.5</v>
      </c>
      <c r="T70" s="10">
        <v>252.2</v>
      </c>
      <c r="U70" s="23"/>
      <c r="V70" s="10">
        <f t="shared" si="25"/>
        <v>253.4</v>
      </c>
      <c r="W70" s="24">
        <f t="shared" si="26"/>
        <v>3.5</v>
      </c>
      <c r="X70" s="23">
        <f t="shared" si="9"/>
        <v>0</v>
      </c>
      <c r="Y70" s="10">
        <f t="shared" si="27"/>
        <v>256.89999999999998</v>
      </c>
      <c r="Z70" s="10">
        <f t="shared" si="10"/>
        <v>153.69999999999999</v>
      </c>
      <c r="AA70" s="23">
        <v>25.5</v>
      </c>
      <c r="AB70" s="23">
        <v>0</v>
      </c>
      <c r="AC70" s="23">
        <v>71.099999999999994</v>
      </c>
      <c r="AD70" s="23">
        <v>3.9</v>
      </c>
      <c r="AE70" s="23">
        <v>0</v>
      </c>
      <c r="AF70" s="10">
        <f t="shared" si="28"/>
        <v>511.1</v>
      </c>
      <c r="AG70" s="25">
        <v>18480</v>
      </c>
      <c r="AH70" s="17">
        <f t="shared" si="29"/>
        <v>2767176</v>
      </c>
      <c r="AI70" s="11">
        <f t="shared" si="30"/>
        <v>143131</v>
      </c>
      <c r="AJ70" s="11">
        <v>292452</v>
      </c>
      <c r="AK70" s="11">
        <f t="shared" si="31"/>
        <v>4384</v>
      </c>
      <c r="AL70" s="11">
        <f t="shared" si="11"/>
        <v>147515</v>
      </c>
      <c r="AO70" s="32">
        <v>256</v>
      </c>
      <c r="AP70" s="35">
        <f t="shared" si="12"/>
        <v>0</v>
      </c>
      <c r="AQ70" s="1" t="b">
        <f t="shared" si="13"/>
        <v>1</v>
      </c>
      <c r="AR70" s="30">
        <f t="shared" si="14"/>
        <v>1514.87</v>
      </c>
      <c r="AS70" s="31">
        <f t="shared" si="15"/>
        <v>0.59843199999999996</v>
      </c>
      <c r="AT70" s="36">
        <f t="shared" si="16"/>
        <v>153.69999999999999</v>
      </c>
      <c r="AU70" s="1" t="b">
        <f t="shared" si="17"/>
        <v>0</v>
      </c>
      <c r="AV70" s="1">
        <f t="shared" si="18"/>
        <v>0</v>
      </c>
      <c r="AW70" s="31">
        <f t="shared" si="19"/>
        <v>0</v>
      </c>
      <c r="AX70" s="36">
        <f t="shared" si="20"/>
        <v>0</v>
      </c>
      <c r="AY70" s="37">
        <f t="shared" si="21"/>
        <v>0</v>
      </c>
      <c r="AZ70" s="39">
        <f t="shared" si="22"/>
        <v>153.69999999999999</v>
      </c>
    </row>
    <row r="71" spans="1:52" x14ac:dyDescent="0.3">
      <c r="A71" s="9">
        <v>257</v>
      </c>
      <c r="B71" s="1" t="s">
        <v>35</v>
      </c>
      <c r="C71" s="1" t="s">
        <v>37</v>
      </c>
      <c r="D71" s="9" t="s">
        <v>440</v>
      </c>
      <c r="E71" s="10">
        <v>1058.8</v>
      </c>
      <c r="F71" s="10">
        <v>34.5</v>
      </c>
      <c r="G71" s="10">
        <v>0</v>
      </c>
      <c r="H71" s="10">
        <f t="shared" ref="H71:H134" si="32">E71+F71+G71</f>
        <v>1093.3</v>
      </c>
      <c r="I71" s="10">
        <v>234.7</v>
      </c>
      <c r="J71" s="11">
        <v>261447</v>
      </c>
      <c r="K71" s="10">
        <v>51.4</v>
      </c>
      <c r="L71" s="10">
        <v>1.9</v>
      </c>
      <c r="M71" s="10">
        <v>362.8</v>
      </c>
      <c r="N71" s="10">
        <v>29.1</v>
      </c>
      <c r="O71" s="10">
        <v>0</v>
      </c>
      <c r="P71" s="10">
        <f t="shared" ref="P71:P134" si="33">H71+I71+K71+L71+M71+N71+O71</f>
        <v>1773.2</v>
      </c>
      <c r="Q71" s="11">
        <v>21000</v>
      </c>
      <c r="R71" s="17">
        <f t="shared" ref="R71:R134" si="34">SUM(P71*$R$5)+Q71</f>
        <v>9043042</v>
      </c>
      <c r="S71" s="10">
        <v>1058.8</v>
      </c>
      <c r="T71" s="10">
        <v>1044.7</v>
      </c>
      <c r="U71" s="23"/>
      <c r="V71" s="10">
        <f t="shared" si="25"/>
        <v>1051.8</v>
      </c>
      <c r="W71" s="24">
        <f t="shared" ref="W71:W134" si="35">F71</f>
        <v>34.5</v>
      </c>
      <c r="X71" s="23">
        <f t="shared" ref="X71:X134" si="36">G71</f>
        <v>0</v>
      </c>
      <c r="Y71" s="10">
        <f t="shared" ref="Y71:Y134" si="37">V71+W71+X71</f>
        <v>1086.3</v>
      </c>
      <c r="Z71" s="10">
        <f t="shared" ref="Z71:Z134" si="38">AZ71</f>
        <v>235.8</v>
      </c>
      <c r="AA71" s="23">
        <v>51.4</v>
      </c>
      <c r="AB71" s="23">
        <v>1.9</v>
      </c>
      <c r="AC71" s="23">
        <v>362.8</v>
      </c>
      <c r="AD71" s="23">
        <v>29.1</v>
      </c>
      <c r="AE71" s="23">
        <v>0</v>
      </c>
      <c r="AF71" s="10">
        <f t="shared" ref="AF71:AF134" si="39">Y71+Z71+AA71+AB71+AC71+AD71+AE71</f>
        <v>1767.3</v>
      </c>
      <c r="AG71" s="25">
        <v>21000</v>
      </c>
      <c r="AH71" s="17">
        <f t="shared" ref="AH71:AH134" si="40">SUM(AF71*$AH$5)+AG71</f>
        <v>9525539</v>
      </c>
      <c r="AI71" s="11">
        <f t="shared" ref="AI71:AI134" si="41">AH71-R71</f>
        <v>482497</v>
      </c>
      <c r="AJ71" s="11">
        <v>1360758</v>
      </c>
      <c r="AK71" s="11">
        <f t="shared" ref="AK71:AK134" si="42">AJ71*$AJ$1</f>
        <v>20397</v>
      </c>
      <c r="AL71" s="11">
        <f t="shared" ref="AL71:AL134" si="43">AI71+AK71</f>
        <v>502894</v>
      </c>
      <c r="AO71" s="32">
        <v>257</v>
      </c>
      <c r="AP71" s="35">
        <f t="shared" ref="AP71:AP134" si="44">ROUND(IF(Y71&lt;=99.9,(Y71*1.014331),0),1)</f>
        <v>0</v>
      </c>
      <c r="AQ71" s="1" t="b">
        <f t="shared" ref="AQ71:AQ134" si="45">AND(Y71&gt;99.9,Y71&lt;=299.9)</f>
        <v>0</v>
      </c>
      <c r="AR71" s="30">
        <f t="shared" ref="AR71:AR134" si="46">IF(AQ71=TRUE,ROUND((Y71-100)*9.655,3),0)</f>
        <v>0</v>
      </c>
      <c r="AS71" s="31">
        <f t="shared" ref="AS71:AS134" si="47">IF(AQ71=TRUE,ROUND(((7337-AR71)/3642.4)-1,6),0)</f>
        <v>0</v>
      </c>
      <c r="AT71" s="36">
        <f t="shared" ref="AT71:AT134" si="48">ROUND(AS71*Y71,1)</f>
        <v>0</v>
      </c>
      <c r="AU71" s="1" t="b">
        <f t="shared" ref="AU71:AU134" si="49">AND(Y71&gt;299.9,Y71&lt;=1621.9)</f>
        <v>1</v>
      </c>
      <c r="AV71" s="1">
        <f t="shared" ref="AV71:AV134" si="50">IF(AU71=TRUE,ROUND((Y71-300)*1.2375,4),0)</f>
        <v>973.04629999999997</v>
      </c>
      <c r="AW71" s="31">
        <f t="shared" ref="AW71:AW134" si="51">IF(AU71=TRUE,ROUND(((5406-AV71)/3642.4)-1,6),0)</f>
        <v>0.21704200000000001</v>
      </c>
      <c r="AX71" s="36">
        <f t="shared" ref="AX71:AX134" si="52">ROUND(AW71*Y71,1)</f>
        <v>235.8</v>
      </c>
      <c r="AY71" s="37">
        <f t="shared" ref="AY71:AY134" si="53">ROUND(IF(Y71&gt;=1622,(Y71*0.03504),0),1)</f>
        <v>0</v>
      </c>
      <c r="AZ71" s="39">
        <f t="shared" ref="AZ71:AZ134" si="54">MAX(AP71,AT71,AX71,AY71)</f>
        <v>235.8</v>
      </c>
    </row>
    <row r="72" spans="1:52" x14ac:dyDescent="0.3">
      <c r="A72" s="9">
        <v>258</v>
      </c>
      <c r="B72" s="1" t="s">
        <v>35</v>
      </c>
      <c r="C72" s="1" t="s">
        <v>38</v>
      </c>
      <c r="D72" s="9" t="s">
        <v>441</v>
      </c>
      <c r="E72" s="10">
        <v>630</v>
      </c>
      <c r="F72" s="10">
        <v>7.5</v>
      </c>
      <c r="G72" s="10">
        <v>0</v>
      </c>
      <c r="H72" s="10">
        <f t="shared" si="32"/>
        <v>637.5</v>
      </c>
      <c r="I72" s="10">
        <v>235.6</v>
      </c>
      <c r="J72" s="11">
        <v>142194</v>
      </c>
      <c r="K72" s="10">
        <v>27.9</v>
      </c>
      <c r="L72" s="10">
        <v>0</v>
      </c>
      <c r="M72" s="10">
        <v>153.80000000000001</v>
      </c>
      <c r="N72" s="10">
        <v>25</v>
      </c>
      <c r="O72" s="10">
        <v>0</v>
      </c>
      <c r="P72" s="10">
        <f t="shared" si="33"/>
        <v>1079.8</v>
      </c>
      <c r="Q72" s="11">
        <v>1920135</v>
      </c>
      <c r="R72" s="17">
        <f t="shared" si="34"/>
        <v>7414157</v>
      </c>
      <c r="S72" s="10">
        <v>618</v>
      </c>
      <c r="T72" s="10">
        <v>579.5</v>
      </c>
      <c r="U72" s="23"/>
      <c r="V72" s="10">
        <f t="shared" ref="V72:V135" si="55">MAX(U72,T72,AVERAGE(S72:T72))</f>
        <v>598.79999999999995</v>
      </c>
      <c r="W72" s="24">
        <f t="shared" si="35"/>
        <v>7.5</v>
      </c>
      <c r="X72" s="23">
        <f t="shared" si="36"/>
        <v>0</v>
      </c>
      <c r="Y72" s="10">
        <f t="shared" si="37"/>
        <v>606.29999999999995</v>
      </c>
      <c r="Z72" s="10">
        <f t="shared" si="38"/>
        <v>230.5</v>
      </c>
      <c r="AA72" s="23">
        <v>27.9</v>
      </c>
      <c r="AB72" s="23">
        <v>0</v>
      </c>
      <c r="AC72" s="23">
        <v>153.80000000000001</v>
      </c>
      <c r="AD72" s="23">
        <v>25</v>
      </c>
      <c r="AE72" s="23">
        <v>0</v>
      </c>
      <c r="AF72" s="10">
        <f t="shared" si="39"/>
        <v>1043.5</v>
      </c>
      <c r="AG72" s="25">
        <v>1920135</v>
      </c>
      <c r="AH72" s="17">
        <f t="shared" si="40"/>
        <v>7532078</v>
      </c>
      <c r="AI72" s="11">
        <f t="shared" si="41"/>
        <v>117921</v>
      </c>
      <c r="AJ72" s="11">
        <v>902656</v>
      </c>
      <c r="AK72" s="11">
        <f t="shared" si="42"/>
        <v>13530</v>
      </c>
      <c r="AL72" s="11">
        <f t="shared" si="43"/>
        <v>131451</v>
      </c>
      <c r="AO72" s="32">
        <v>258</v>
      </c>
      <c r="AP72" s="35">
        <f t="shared" si="44"/>
        <v>0</v>
      </c>
      <c r="AQ72" s="1" t="b">
        <f t="shared" si="45"/>
        <v>0</v>
      </c>
      <c r="AR72" s="30">
        <f t="shared" si="46"/>
        <v>0</v>
      </c>
      <c r="AS72" s="31">
        <f t="shared" si="47"/>
        <v>0</v>
      </c>
      <c r="AT72" s="36">
        <f t="shared" si="48"/>
        <v>0</v>
      </c>
      <c r="AU72" s="1" t="b">
        <f t="shared" si="49"/>
        <v>1</v>
      </c>
      <c r="AV72" s="1">
        <f t="shared" si="50"/>
        <v>379.04629999999997</v>
      </c>
      <c r="AW72" s="31">
        <f t="shared" si="51"/>
        <v>0.38012099999999999</v>
      </c>
      <c r="AX72" s="36">
        <f t="shared" si="52"/>
        <v>230.5</v>
      </c>
      <c r="AY72" s="37">
        <f t="shared" si="53"/>
        <v>0</v>
      </c>
      <c r="AZ72" s="39">
        <f t="shared" si="54"/>
        <v>230.5</v>
      </c>
    </row>
    <row r="73" spans="1:52" x14ac:dyDescent="0.3">
      <c r="A73" s="9">
        <v>259</v>
      </c>
      <c r="B73" s="1" t="s">
        <v>352</v>
      </c>
      <c r="C73" s="1" t="s">
        <v>353</v>
      </c>
      <c r="D73" s="9" t="s">
        <v>440</v>
      </c>
      <c r="E73" s="10">
        <v>43397</v>
      </c>
      <c r="F73" s="10">
        <v>850.5</v>
      </c>
      <c r="G73" s="10">
        <v>1</v>
      </c>
      <c r="H73" s="10">
        <f t="shared" si="32"/>
        <v>44248.5</v>
      </c>
      <c r="I73" s="10">
        <v>1550.4</v>
      </c>
      <c r="J73" s="11">
        <v>10227357</v>
      </c>
      <c r="K73" s="10">
        <v>2010.1</v>
      </c>
      <c r="L73" s="10">
        <v>1868.3</v>
      </c>
      <c r="M73" s="10">
        <v>19251.400000000001</v>
      </c>
      <c r="N73" s="10">
        <v>811.6</v>
      </c>
      <c r="O73" s="10">
        <v>0</v>
      </c>
      <c r="P73" s="10">
        <f t="shared" si="33"/>
        <v>69740.3</v>
      </c>
      <c r="Q73" s="11">
        <v>2806440</v>
      </c>
      <c r="R73" s="17">
        <f t="shared" si="34"/>
        <v>357645086</v>
      </c>
      <c r="S73" s="10">
        <v>43397</v>
      </c>
      <c r="T73" s="10">
        <v>43142.5</v>
      </c>
      <c r="U73" s="23"/>
      <c r="V73" s="10">
        <f t="shared" si="55"/>
        <v>43269.8</v>
      </c>
      <c r="W73" s="24">
        <f t="shared" si="35"/>
        <v>850.5</v>
      </c>
      <c r="X73" s="23">
        <f t="shared" si="36"/>
        <v>1</v>
      </c>
      <c r="Y73" s="10">
        <f t="shared" si="37"/>
        <v>44121.3</v>
      </c>
      <c r="Z73" s="10">
        <f t="shared" si="38"/>
        <v>1546</v>
      </c>
      <c r="AA73" s="23">
        <v>2010.1</v>
      </c>
      <c r="AB73" s="23">
        <v>1868.3</v>
      </c>
      <c r="AC73" s="23">
        <v>19251.400000000001</v>
      </c>
      <c r="AD73" s="23">
        <v>811.6</v>
      </c>
      <c r="AE73" s="23">
        <v>0</v>
      </c>
      <c r="AF73" s="10">
        <f t="shared" si="39"/>
        <v>69608.7</v>
      </c>
      <c r="AG73" s="25">
        <v>2806440</v>
      </c>
      <c r="AH73" s="17">
        <f t="shared" si="40"/>
        <v>377162029</v>
      </c>
      <c r="AI73" s="11">
        <f t="shared" si="41"/>
        <v>19516943</v>
      </c>
      <c r="AJ73" s="11">
        <v>55350325</v>
      </c>
      <c r="AK73" s="11">
        <f t="shared" si="42"/>
        <v>829677</v>
      </c>
      <c r="AL73" s="11">
        <f t="shared" si="43"/>
        <v>20346620</v>
      </c>
      <c r="AO73" s="32">
        <v>259</v>
      </c>
      <c r="AP73" s="35">
        <f t="shared" si="44"/>
        <v>0</v>
      </c>
      <c r="AQ73" s="1" t="b">
        <f t="shared" si="45"/>
        <v>0</v>
      </c>
      <c r="AR73" s="30">
        <f t="shared" si="46"/>
        <v>0</v>
      </c>
      <c r="AS73" s="31">
        <f t="shared" si="47"/>
        <v>0</v>
      </c>
      <c r="AT73" s="36">
        <f t="shared" si="48"/>
        <v>0</v>
      </c>
      <c r="AU73" s="1" t="b">
        <f t="shared" si="49"/>
        <v>0</v>
      </c>
      <c r="AV73" s="1">
        <f t="shared" si="50"/>
        <v>0</v>
      </c>
      <c r="AW73" s="31">
        <f t="shared" si="51"/>
        <v>0</v>
      </c>
      <c r="AX73" s="36">
        <f t="shared" si="52"/>
        <v>0</v>
      </c>
      <c r="AY73" s="37">
        <f t="shared" si="53"/>
        <v>1546</v>
      </c>
      <c r="AZ73" s="39">
        <f t="shared" si="54"/>
        <v>1546</v>
      </c>
    </row>
    <row r="74" spans="1:52" x14ac:dyDescent="0.3">
      <c r="A74" s="9">
        <v>260</v>
      </c>
      <c r="B74" s="1" t="s">
        <v>352</v>
      </c>
      <c r="C74" s="1" t="s">
        <v>354</v>
      </c>
      <c r="D74" s="9" t="s">
        <v>441</v>
      </c>
      <c r="E74" s="10">
        <v>6830.5</v>
      </c>
      <c r="F74" s="10">
        <v>42</v>
      </c>
      <c r="G74" s="10">
        <v>0</v>
      </c>
      <c r="H74" s="10">
        <f t="shared" si="32"/>
        <v>6872.5</v>
      </c>
      <c r="I74" s="10">
        <v>240.8</v>
      </c>
      <c r="J74" s="11">
        <v>1038726</v>
      </c>
      <c r="K74" s="10">
        <v>204.2</v>
      </c>
      <c r="L74" s="10">
        <v>95.8</v>
      </c>
      <c r="M74" s="10">
        <v>1498.9</v>
      </c>
      <c r="N74" s="10">
        <v>127.1</v>
      </c>
      <c r="O74" s="10">
        <v>0</v>
      </c>
      <c r="P74" s="10">
        <f t="shared" si="33"/>
        <v>9039.2999999999993</v>
      </c>
      <c r="Q74" s="11">
        <v>36120</v>
      </c>
      <c r="R74" s="17">
        <f t="shared" si="34"/>
        <v>46028078</v>
      </c>
      <c r="S74" s="10">
        <v>6830.5</v>
      </c>
      <c r="T74" s="10">
        <v>6878.1</v>
      </c>
      <c r="U74" s="23"/>
      <c r="V74" s="10">
        <f t="shared" si="55"/>
        <v>6878.1</v>
      </c>
      <c r="W74" s="24">
        <f t="shared" si="35"/>
        <v>42</v>
      </c>
      <c r="X74" s="23">
        <f t="shared" si="36"/>
        <v>0</v>
      </c>
      <c r="Y74" s="10">
        <f t="shared" si="37"/>
        <v>6920.1</v>
      </c>
      <c r="Z74" s="10">
        <f t="shared" si="38"/>
        <v>242.5</v>
      </c>
      <c r="AA74" s="23">
        <v>204.2</v>
      </c>
      <c r="AB74" s="23">
        <v>95.8</v>
      </c>
      <c r="AC74" s="23">
        <v>1498.9</v>
      </c>
      <c r="AD74" s="23">
        <v>127.1</v>
      </c>
      <c r="AE74" s="23">
        <v>0</v>
      </c>
      <c r="AF74" s="10">
        <f t="shared" si="39"/>
        <v>9088.6</v>
      </c>
      <c r="AG74" s="25">
        <v>36120</v>
      </c>
      <c r="AH74" s="17">
        <f t="shared" si="40"/>
        <v>48914611</v>
      </c>
      <c r="AI74" s="11">
        <f t="shared" si="41"/>
        <v>2886533</v>
      </c>
      <c r="AJ74" s="11">
        <v>6457506</v>
      </c>
      <c r="AK74" s="11">
        <f t="shared" si="42"/>
        <v>96795</v>
      </c>
      <c r="AL74" s="11">
        <f t="shared" si="43"/>
        <v>2983328</v>
      </c>
      <c r="AO74" s="32">
        <v>260</v>
      </c>
      <c r="AP74" s="35">
        <f t="shared" si="44"/>
        <v>0</v>
      </c>
      <c r="AQ74" s="1" t="b">
        <f t="shared" si="45"/>
        <v>0</v>
      </c>
      <c r="AR74" s="30">
        <f t="shared" si="46"/>
        <v>0</v>
      </c>
      <c r="AS74" s="31">
        <f t="shared" si="47"/>
        <v>0</v>
      </c>
      <c r="AT74" s="36">
        <f t="shared" si="48"/>
        <v>0</v>
      </c>
      <c r="AU74" s="1" t="b">
        <f t="shared" si="49"/>
        <v>0</v>
      </c>
      <c r="AV74" s="1">
        <f t="shared" si="50"/>
        <v>0</v>
      </c>
      <c r="AW74" s="31">
        <f t="shared" si="51"/>
        <v>0</v>
      </c>
      <c r="AX74" s="36">
        <f t="shared" si="52"/>
        <v>0</v>
      </c>
      <c r="AY74" s="37">
        <f t="shared" si="53"/>
        <v>242.5</v>
      </c>
      <c r="AZ74" s="39">
        <f t="shared" si="54"/>
        <v>242.5</v>
      </c>
    </row>
    <row r="75" spans="1:52" x14ac:dyDescent="0.3">
      <c r="A75" s="9">
        <v>261</v>
      </c>
      <c r="B75" s="1" t="s">
        <v>352</v>
      </c>
      <c r="C75" s="1" t="s">
        <v>355</v>
      </c>
      <c r="D75" s="9" t="s">
        <v>440</v>
      </c>
      <c r="E75" s="10">
        <v>5477.4</v>
      </c>
      <c r="F75" s="10">
        <v>88</v>
      </c>
      <c r="G75" s="10">
        <v>0</v>
      </c>
      <c r="H75" s="10">
        <f t="shared" si="32"/>
        <v>5565.4</v>
      </c>
      <c r="I75" s="10">
        <v>195</v>
      </c>
      <c r="J75" s="11">
        <v>1551371</v>
      </c>
      <c r="K75" s="10">
        <v>304.89999999999998</v>
      </c>
      <c r="L75" s="10">
        <v>51.6</v>
      </c>
      <c r="M75" s="10">
        <v>1637.4</v>
      </c>
      <c r="N75" s="10">
        <v>88.9</v>
      </c>
      <c r="O75" s="10">
        <v>0</v>
      </c>
      <c r="P75" s="10">
        <f t="shared" si="33"/>
        <v>7843.2</v>
      </c>
      <c r="Q75" s="11">
        <v>501200</v>
      </c>
      <c r="R75" s="17">
        <f t="shared" si="34"/>
        <v>40407402</v>
      </c>
      <c r="S75" s="10">
        <v>5477.4</v>
      </c>
      <c r="T75" s="10">
        <v>5186</v>
      </c>
      <c r="U75" s="23"/>
      <c r="V75" s="10">
        <f t="shared" si="55"/>
        <v>5331.7</v>
      </c>
      <c r="W75" s="24">
        <f t="shared" si="35"/>
        <v>88</v>
      </c>
      <c r="X75" s="23">
        <f t="shared" si="36"/>
        <v>0</v>
      </c>
      <c r="Y75" s="10">
        <f t="shared" si="37"/>
        <v>5419.7</v>
      </c>
      <c r="Z75" s="10">
        <f t="shared" si="38"/>
        <v>189.9</v>
      </c>
      <c r="AA75" s="23">
        <v>304.89999999999998</v>
      </c>
      <c r="AB75" s="23">
        <v>51.6</v>
      </c>
      <c r="AC75" s="23">
        <v>1637.4</v>
      </c>
      <c r="AD75" s="23">
        <v>88.9</v>
      </c>
      <c r="AE75" s="23">
        <v>0</v>
      </c>
      <c r="AF75" s="10">
        <f t="shared" si="39"/>
        <v>7692.4</v>
      </c>
      <c r="AG75" s="25">
        <v>501200</v>
      </c>
      <c r="AH75" s="17">
        <f t="shared" si="40"/>
        <v>41870927</v>
      </c>
      <c r="AI75" s="11">
        <f t="shared" si="41"/>
        <v>1463525</v>
      </c>
      <c r="AJ75" s="11">
        <v>6194864</v>
      </c>
      <c r="AK75" s="11">
        <f t="shared" si="42"/>
        <v>92858</v>
      </c>
      <c r="AL75" s="11">
        <f t="shared" si="43"/>
        <v>1556383</v>
      </c>
      <c r="AO75" s="32">
        <v>261</v>
      </c>
      <c r="AP75" s="35">
        <f t="shared" si="44"/>
        <v>0</v>
      </c>
      <c r="AQ75" s="1" t="b">
        <f t="shared" si="45"/>
        <v>0</v>
      </c>
      <c r="AR75" s="30">
        <f t="shared" si="46"/>
        <v>0</v>
      </c>
      <c r="AS75" s="31">
        <f t="shared" si="47"/>
        <v>0</v>
      </c>
      <c r="AT75" s="36">
        <f t="shared" si="48"/>
        <v>0</v>
      </c>
      <c r="AU75" s="1" t="b">
        <f t="shared" si="49"/>
        <v>0</v>
      </c>
      <c r="AV75" s="1">
        <f t="shared" si="50"/>
        <v>0</v>
      </c>
      <c r="AW75" s="31">
        <f t="shared" si="51"/>
        <v>0</v>
      </c>
      <c r="AX75" s="36">
        <f t="shared" si="52"/>
        <v>0</v>
      </c>
      <c r="AY75" s="37">
        <f t="shared" si="53"/>
        <v>189.9</v>
      </c>
      <c r="AZ75" s="39">
        <f t="shared" si="54"/>
        <v>189.9</v>
      </c>
    </row>
    <row r="76" spans="1:52" x14ac:dyDescent="0.3">
      <c r="A76" s="9">
        <v>262</v>
      </c>
      <c r="B76" s="1" t="s">
        <v>352</v>
      </c>
      <c r="C76" s="1" t="s">
        <v>356</v>
      </c>
      <c r="D76" s="9" t="s">
        <v>441</v>
      </c>
      <c r="E76" s="10">
        <v>3036.1</v>
      </c>
      <c r="F76" s="10">
        <v>33</v>
      </c>
      <c r="G76" s="10">
        <v>0</v>
      </c>
      <c r="H76" s="10">
        <f t="shared" si="32"/>
        <v>3069.1</v>
      </c>
      <c r="I76" s="10">
        <v>107.5</v>
      </c>
      <c r="J76" s="11">
        <v>1111290</v>
      </c>
      <c r="K76" s="10">
        <v>218.4</v>
      </c>
      <c r="L76" s="10">
        <v>22.4</v>
      </c>
      <c r="M76" s="10">
        <v>560.79999999999995</v>
      </c>
      <c r="N76" s="10">
        <v>83.9</v>
      </c>
      <c r="O76" s="10">
        <v>0</v>
      </c>
      <c r="P76" s="10">
        <f t="shared" si="33"/>
        <v>4062.1</v>
      </c>
      <c r="Q76" s="11">
        <v>339353</v>
      </c>
      <c r="R76" s="17">
        <f t="shared" si="34"/>
        <v>21007318</v>
      </c>
      <c r="S76" s="10">
        <v>3036.1</v>
      </c>
      <c r="T76" s="10">
        <v>3020.6</v>
      </c>
      <c r="U76" s="23"/>
      <c r="V76" s="10">
        <f t="shared" si="55"/>
        <v>3028.4</v>
      </c>
      <c r="W76" s="24">
        <f t="shared" si="35"/>
        <v>33</v>
      </c>
      <c r="X76" s="23">
        <f t="shared" si="36"/>
        <v>0</v>
      </c>
      <c r="Y76" s="10">
        <f t="shared" si="37"/>
        <v>3061.4</v>
      </c>
      <c r="Z76" s="10">
        <f t="shared" si="38"/>
        <v>107.3</v>
      </c>
      <c r="AA76" s="23">
        <v>218.4</v>
      </c>
      <c r="AB76" s="23">
        <v>22.4</v>
      </c>
      <c r="AC76" s="23">
        <v>560.79999999999995</v>
      </c>
      <c r="AD76" s="23">
        <v>83.9</v>
      </c>
      <c r="AE76" s="23">
        <v>0</v>
      </c>
      <c r="AF76" s="10">
        <f t="shared" si="39"/>
        <v>4054.2</v>
      </c>
      <c r="AG76" s="25">
        <v>339353</v>
      </c>
      <c r="AH76" s="17">
        <f t="shared" si="40"/>
        <v>22142841</v>
      </c>
      <c r="AI76" s="11">
        <f t="shared" si="41"/>
        <v>1135523</v>
      </c>
      <c r="AJ76" s="11">
        <v>3360592</v>
      </c>
      <c r="AK76" s="11">
        <f t="shared" si="42"/>
        <v>50374</v>
      </c>
      <c r="AL76" s="11">
        <f t="shared" si="43"/>
        <v>1185897</v>
      </c>
      <c r="AO76" s="32">
        <v>262</v>
      </c>
      <c r="AP76" s="35">
        <f t="shared" si="44"/>
        <v>0</v>
      </c>
      <c r="AQ76" s="1" t="b">
        <f t="shared" si="45"/>
        <v>0</v>
      </c>
      <c r="AR76" s="30">
        <f t="shared" si="46"/>
        <v>0</v>
      </c>
      <c r="AS76" s="31">
        <f t="shared" si="47"/>
        <v>0</v>
      </c>
      <c r="AT76" s="36">
        <f t="shared" si="48"/>
        <v>0</v>
      </c>
      <c r="AU76" s="1" t="b">
        <f t="shared" si="49"/>
        <v>0</v>
      </c>
      <c r="AV76" s="1">
        <f t="shared" si="50"/>
        <v>0</v>
      </c>
      <c r="AW76" s="31">
        <f t="shared" si="51"/>
        <v>0</v>
      </c>
      <c r="AX76" s="36">
        <f t="shared" si="52"/>
        <v>0</v>
      </c>
      <c r="AY76" s="37">
        <f t="shared" si="53"/>
        <v>107.3</v>
      </c>
      <c r="AZ76" s="39">
        <f t="shared" si="54"/>
        <v>107.3</v>
      </c>
    </row>
    <row r="77" spans="1:52" x14ac:dyDescent="0.3">
      <c r="A77" s="9">
        <v>263</v>
      </c>
      <c r="B77" s="1" t="s">
        <v>352</v>
      </c>
      <c r="C77" s="1" t="s">
        <v>357</v>
      </c>
      <c r="D77" s="9" t="s">
        <v>440</v>
      </c>
      <c r="E77" s="10">
        <v>1753</v>
      </c>
      <c r="F77" s="10">
        <v>25.5</v>
      </c>
      <c r="G77" s="10">
        <v>0</v>
      </c>
      <c r="H77" s="10">
        <f t="shared" si="32"/>
        <v>1778.5</v>
      </c>
      <c r="I77" s="10">
        <v>62.3</v>
      </c>
      <c r="J77" s="11">
        <v>309443</v>
      </c>
      <c r="K77" s="10">
        <v>60.8</v>
      </c>
      <c r="L77" s="10">
        <v>2.4</v>
      </c>
      <c r="M77" s="10">
        <v>307.60000000000002</v>
      </c>
      <c r="N77" s="10">
        <v>40.1</v>
      </c>
      <c r="O77" s="10">
        <v>0</v>
      </c>
      <c r="P77" s="10">
        <f t="shared" si="33"/>
        <v>2251.6999999999998</v>
      </c>
      <c r="Q77" s="11">
        <v>0</v>
      </c>
      <c r="R77" s="17">
        <f t="shared" si="34"/>
        <v>11456650</v>
      </c>
      <c r="S77" s="10">
        <v>1753</v>
      </c>
      <c r="T77" s="10">
        <v>1726.8</v>
      </c>
      <c r="U77" s="23"/>
      <c r="V77" s="10">
        <f t="shared" si="55"/>
        <v>1739.9</v>
      </c>
      <c r="W77" s="24">
        <f t="shared" si="35"/>
        <v>25.5</v>
      </c>
      <c r="X77" s="23">
        <f t="shared" si="36"/>
        <v>0</v>
      </c>
      <c r="Y77" s="10">
        <f t="shared" si="37"/>
        <v>1765.4</v>
      </c>
      <c r="Z77" s="10">
        <f t="shared" si="38"/>
        <v>61.9</v>
      </c>
      <c r="AA77" s="23">
        <v>60.8</v>
      </c>
      <c r="AB77" s="23">
        <v>2.4</v>
      </c>
      <c r="AC77" s="23">
        <v>307.60000000000002</v>
      </c>
      <c r="AD77" s="23">
        <v>40.1</v>
      </c>
      <c r="AE77" s="23">
        <v>0</v>
      </c>
      <c r="AF77" s="10">
        <f t="shared" si="39"/>
        <v>2238.1999999999998</v>
      </c>
      <c r="AG77" s="25">
        <v>0</v>
      </c>
      <c r="AH77" s="17">
        <f t="shared" si="40"/>
        <v>12037040</v>
      </c>
      <c r="AI77" s="11">
        <f t="shared" si="41"/>
        <v>580390</v>
      </c>
      <c r="AJ77" s="11">
        <v>1933115</v>
      </c>
      <c r="AK77" s="11">
        <f t="shared" si="42"/>
        <v>28977</v>
      </c>
      <c r="AL77" s="11">
        <f t="shared" si="43"/>
        <v>609367</v>
      </c>
      <c r="AO77" s="32">
        <v>263</v>
      </c>
      <c r="AP77" s="35">
        <f t="shared" si="44"/>
        <v>0</v>
      </c>
      <c r="AQ77" s="1" t="b">
        <f t="shared" si="45"/>
        <v>0</v>
      </c>
      <c r="AR77" s="30">
        <f t="shared" si="46"/>
        <v>0</v>
      </c>
      <c r="AS77" s="31">
        <f t="shared" si="47"/>
        <v>0</v>
      </c>
      <c r="AT77" s="36">
        <f t="shared" si="48"/>
        <v>0</v>
      </c>
      <c r="AU77" s="1" t="b">
        <f t="shared" si="49"/>
        <v>0</v>
      </c>
      <c r="AV77" s="1">
        <f t="shared" si="50"/>
        <v>0</v>
      </c>
      <c r="AW77" s="31">
        <f t="shared" si="51"/>
        <v>0</v>
      </c>
      <c r="AX77" s="36">
        <f t="shared" si="52"/>
        <v>0</v>
      </c>
      <c r="AY77" s="37">
        <f t="shared" si="53"/>
        <v>61.9</v>
      </c>
      <c r="AZ77" s="39">
        <f t="shared" si="54"/>
        <v>61.9</v>
      </c>
    </row>
    <row r="78" spans="1:52" x14ac:dyDescent="0.3">
      <c r="A78" s="9">
        <v>264</v>
      </c>
      <c r="B78" s="1" t="s">
        <v>352</v>
      </c>
      <c r="C78" s="1" t="s">
        <v>358</v>
      </c>
      <c r="D78" s="9" t="s">
        <v>440</v>
      </c>
      <c r="E78" s="10">
        <v>1101.0999999999999</v>
      </c>
      <c r="F78" s="10">
        <v>8</v>
      </c>
      <c r="G78" s="10">
        <v>0</v>
      </c>
      <c r="H78" s="10">
        <f t="shared" si="32"/>
        <v>1109.0999999999999</v>
      </c>
      <c r="I78" s="10">
        <v>232.1</v>
      </c>
      <c r="J78" s="11">
        <v>399536</v>
      </c>
      <c r="K78" s="10">
        <v>78.5</v>
      </c>
      <c r="L78" s="10">
        <v>0.9</v>
      </c>
      <c r="M78" s="10">
        <v>148.6</v>
      </c>
      <c r="N78" s="10">
        <v>20.6</v>
      </c>
      <c r="O78" s="10">
        <v>0</v>
      </c>
      <c r="P78" s="10">
        <f t="shared" si="33"/>
        <v>1589.8</v>
      </c>
      <c r="Q78" s="11">
        <v>0</v>
      </c>
      <c r="R78" s="17">
        <f t="shared" si="34"/>
        <v>8088902</v>
      </c>
      <c r="S78" s="10">
        <v>1074.7</v>
      </c>
      <c r="T78" s="10">
        <v>1047.2</v>
      </c>
      <c r="U78" s="23"/>
      <c r="V78" s="10">
        <f t="shared" si="55"/>
        <v>1061</v>
      </c>
      <c r="W78" s="24">
        <f t="shared" si="35"/>
        <v>8</v>
      </c>
      <c r="X78" s="23">
        <f t="shared" si="36"/>
        <v>0</v>
      </c>
      <c r="Y78" s="10">
        <f t="shared" si="37"/>
        <v>1069</v>
      </c>
      <c r="Z78" s="10">
        <f t="shared" si="38"/>
        <v>238.3</v>
      </c>
      <c r="AA78" s="23">
        <v>78.5</v>
      </c>
      <c r="AB78" s="23">
        <v>0.9</v>
      </c>
      <c r="AC78" s="23">
        <v>148.6</v>
      </c>
      <c r="AD78" s="23">
        <v>20.6</v>
      </c>
      <c r="AE78" s="23">
        <v>0</v>
      </c>
      <c r="AF78" s="10">
        <f t="shared" si="39"/>
        <v>1555.9</v>
      </c>
      <c r="AG78" s="25">
        <v>0</v>
      </c>
      <c r="AH78" s="17">
        <f t="shared" si="40"/>
        <v>8367630</v>
      </c>
      <c r="AI78" s="11">
        <f t="shared" si="41"/>
        <v>278728</v>
      </c>
      <c r="AJ78" s="11">
        <v>1367982</v>
      </c>
      <c r="AK78" s="11">
        <f t="shared" si="42"/>
        <v>20505</v>
      </c>
      <c r="AL78" s="11">
        <f t="shared" si="43"/>
        <v>299233</v>
      </c>
      <c r="AO78" s="32">
        <v>264</v>
      </c>
      <c r="AP78" s="35">
        <f t="shared" si="44"/>
        <v>0</v>
      </c>
      <c r="AQ78" s="1" t="b">
        <f t="shared" si="45"/>
        <v>0</v>
      </c>
      <c r="AR78" s="30">
        <f t="shared" si="46"/>
        <v>0</v>
      </c>
      <c r="AS78" s="31">
        <f t="shared" si="47"/>
        <v>0</v>
      </c>
      <c r="AT78" s="36">
        <f t="shared" si="48"/>
        <v>0</v>
      </c>
      <c r="AU78" s="1" t="b">
        <f t="shared" si="49"/>
        <v>1</v>
      </c>
      <c r="AV78" s="1">
        <f t="shared" si="50"/>
        <v>951.63750000000005</v>
      </c>
      <c r="AW78" s="31">
        <f t="shared" si="51"/>
        <v>0.22292000000000001</v>
      </c>
      <c r="AX78" s="36">
        <f t="shared" si="52"/>
        <v>238.3</v>
      </c>
      <c r="AY78" s="37">
        <f t="shared" si="53"/>
        <v>0</v>
      </c>
      <c r="AZ78" s="39">
        <f t="shared" si="54"/>
        <v>238.3</v>
      </c>
    </row>
    <row r="79" spans="1:52" x14ac:dyDescent="0.3">
      <c r="A79" s="9">
        <v>265</v>
      </c>
      <c r="B79" s="1" t="s">
        <v>352</v>
      </c>
      <c r="C79" s="1" t="s">
        <v>359</v>
      </c>
      <c r="D79" s="9" t="s">
        <v>440</v>
      </c>
      <c r="E79" s="10">
        <v>5950.6</v>
      </c>
      <c r="F79" s="10">
        <v>29.5</v>
      </c>
      <c r="G79" s="10">
        <v>1</v>
      </c>
      <c r="H79" s="10">
        <f t="shared" si="32"/>
        <v>5981.1</v>
      </c>
      <c r="I79" s="10">
        <v>209.5</v>
      </c>
      <c r="J79" s="11">
        <v>2697262</v>
      </c>
      <c r="K79" s="10">
        <v>530.1</v>
      </c>
      <c r="L79" s="10">
        <v>27.4</v>
      </c>
      <c r="M79" s="10">
        <v>723.6</v>
      </c>
      <c r="N79" s="10">
        <v>125.8</v>
      </c>
      <c r="O79" s="10">
        <v>80.3</v>
      </c>
      <c r="P79" s="10">
        <f t="shared" si="33"/>
        <v>7677.8</v>
      </c>
      <c r="Q79" s="11">
        <v>210640</v>
      </c>
      <c r="R79" s="17">
        <f t="shared" si="34"/>
        <v>39275286</v>
      </c>
      <c r="S79" s="10">
        <v>5950.6</v>
      </c>
      <c r="T79" s="10">
        <v>5915</v>
      </c>
      <c r="U79" s="23"/>
      <c r="V79" s="10">
        <f t="shared" si="55"/>
        <v>5932.8</v>
      </c>
      <c r="W79" s="24">
        <f t="shared" si="35"/>
        <v>29.5</v>
      </c>
      <c r="X79" s="23">
        <f t="shared" si="36"/>
        <v>1</v>
      </c>
      <c r="Y79" s="10">
        <f t="shared" si="37"/>
        <v>5963.3</v>
      </c>
      <c r="Z79" s="10">
        <f t="shared" si="38"/>
        <v>209</v>
      </c>
      <c r="AA79" s="23">
        <v>530.1</v>
      </c>
      <c r="AB79" s="23">
        <v>27.4</v>
      </c>
      <c r="AC79" s="23">
        <v>723.6</v>
      </c>
      <c r="AD79" s="23">
        <v>125.8</v>
      </c>
      <c r="AE79" s="23">
        <v>80.3</v>
      </c>
      <c r="AF79" s="10">
        <f t="shared" si="39"/>
        <v>7659.5</v>
      </c>
      <c r="AG79" s="25">
        <v>210640</v>
      </c>
      <c r="AH79" s="17">
        <f t="shared" si="40"/>
        <v>41403431</v>
      </c>
      <c r="AI79" s="11">
        <f t="shared" si="41"/>
        <v>2128145</v>
      </c>
      <c r="AJ79" s="11">
        <v>6356489</v>
      </c>
      <c r="AK79" s="11">
        <f t="shared" si="42"/>
        <v>95281</v>
      </c>
      <c r="AL79" s="11">
        <f t="shared" si="43"/>
        <v>2223426</v>
      </c>
      <c r="AO79" s="32">
        <v>265</v>
      </c>
      <c r="AP79" s="35">
        <f t="shared" si="44"/>
        <v>0</v>
      </c>
      <c r="AQ79" s="1" t="b">
        <f t="shared" si="45"/>
        <v>0</v>
      </c>
      <c r="AR79" s="30">
        <f t="shared" si="46"/>
        <v>0</v>
      </c>
      <c r="AS79" s="31">
        <f t="shared" si="47"/>
        <v>0</v>
      </c>
      <c r="AT79" s="36">
        <f t="shared" si="48"/>
        <v>0</v>
      </c>
      <c r="AU79" s="1" t="b">
        <f t="shared" si="49"/>
        <v>0</v>
      </c>
      <c r="AV79" s="1">
        <f t="shared" si="50"/>
        <v>0</v>
      </c>
      <c r="AW79" s="31">
        <f t="shared" si="51"/>
        <v>0</v>
      </c>
      <c r="AX79" s="36">
        <f t="shared" si="52"/>
        <v>0</v>
      </c>
      <c r="AY79" s="37">
        <f t="shared" si="53"/>
        <v>209</v>
      </c>
      <c r="AZ79" s="39">
        <f t="shared" si="54"/>
        <v>209</v>
      </c>
    </row>
    <row r="80" spans="1:52" x14ac:dyDescent="0.3">
      <c r="A80" s="9">
        <v>266</v>
      </c>
      <c r="B80" s="1" t="s">
        <v>352</v>
      </c>
      <c r="C80" s="1" t="s">
        <v>360</v>
      </c>
      <c r="D80" s="9" t="s">
        <v>441</v>
      </c>
      <c r="E80" s="10">
        <v>7297.6</v>
      </c>
      <c r="F80" s="10">
        <v>47.5</v>
      </c>
      <c r="G80" s="10">
        <v>3</v>
      </c>
      <c r="H80" s="10">
        <f t="shared" si="32"/>
        <v>7348.1</v>
      </c>
      <c r="I80" s="10">
        <v>257.39999999999998</v>
      </c>
      <c r="J80" s="11">
        <v>3024132</v>
      </c>
      <c r="K80" s="10">
        <v>594.4</v>
      </c>
      <c r="L80" s="10">
        <v>43.8</v>
      </c>
      <c r="M80" s="10">
        <v>877</v>
      </c>
      <c r="N80" s="10">
        <v>214.4</v>
      </c>
      <c r="O80" s="10">
        <v>200.2</v>
      </c>
      <c r="P80" s="10">
        <f t="shared" si="33"/>
        <v>9535.2999999999993</v>
      </c>
      <c r="Q80" s="11">
        <v>2643200</v>
      </c>
      <c r="R80" s="17">
        <f t="shared" si="34"/>
        <v>51158806</v>
      </c>
      <c r="S80" s="10">
        <v>7297.6</v>
      </c>
      <c r="T80" s="10">
        <v>7326.5</v>
      </c>
      <c r="U80" s="23"/>
      <c r="V80" s="10">
        <f t="shared" si="55"/>
        <v>7326.5</v>
      </c>
      <c r="W80" s="24">
        <f t="shared" si="35"/>
        <v>47.5</v>
      </c>
      <c r="X80" s="23">
        <f t="shared" si="36"/>
        <v>3</v>
      </c>
      <c r="Y80" s="10">
        <f t="shared" si="37"/>
        <v>7377</v>
      </c>
      <c r="Z80" s="10">
        <f t="shared" si="38"/>
        <v>258.5</v>
      </c>
      <c r="AA80" s="23">
        <v>594.4</v>
      </c>
      <c r="AB80" s="23">
        <v>43.8</v>
      </c>
      <c r="AC80" s="23">
        <v>877</v>
      </c>
      <c r="AD80" s="23">
        <v>214.4</v>
      </c>
      <c r="AE80" s="23">
        <v>200.2</v>
      </c>
      <c r="AF80" s="10">
        <f t="shared" si="39"/>
        <v>9565.2999999999993</v>
      </c>
      <c r="AG80" s="25">
        <v>2643200</v>
      </c>
      <c r="AH80" s="17">
        <f t="shared" si="40"/>
        <v>54085383</v>
      </c>
      <c r="AI80" s="11">
        <f t="shared" si="41"/>
        <v>2926577</v>
      </c>
      <c r="AJ80" s="11">
        <v>8823663</v>
      </c>
      <c r="AK80" s="11">
        <f t="shared" si="42"/>
        <v>132263</v>
      </c>
      <c r="AL80" s="11">
        <f t="shared" si="43"/>
        <v>3058840</v>
      </c>
      <c r="AO80" s="32">
        <v>266</v>
      </c>
      <c r="AP80" s="35">
        <f t="shared" si="44"/>
        <v>0</v>
      </c>
      <c r="AQ80" s="1" t="b">
        <f t="shared" si="45"/>
        <v>0</v>
      </c>
      <c r="AR80" s="30">
        <f t="shared" si="46"/>
        <v>0</v>
      </c>
      <c r="AS80" s="31">
        <f t="shared" si="47"/>
        <v>0</v>
      </c>
      <c r="AT80" s="36">
        <f t="shared" si="48"/>
        <v>0</v>
      </c>
      <c r="AU80" s="1" t="b">
        <f t="shared" si="49"/>
        <v>0</v>
      </c>
      <c r="AV80" s="1">
        <f t="shared" si="50"/>
        <v>0</v>
      </c>
      <c r="AW80" s="31">
        <f t="shared" si="51"/>
        <v>0</v>
      </c>
      <c r="AX80" s="36">
        <f t="shared" si="52"/>
        <v>0</v>
      </c>
      <c r="AY80" s="37">
        <f t="shared" si="53"/>
        <v>258.5</v>
      </c>
      <c r="AZ80" s="39">
        <f t="shared" si="54"/>
        <v>258.5</v>
      </c>
    </row>
    <row r="81" spans="1:52" x14ac:dyDescent="0.3">
      <c r="A81" s="9">
        <v>267</v>
      </c>
      <c r="B81" s="1" t="s">
        <v>352</v>
      </c>
      <c r="C81" s="1" t="s">
        <v>361</v>
      </c>
      <c r="D81" s="9" t="s">
        <v>440</v>
      </c>
      <c r="E81" s="10">
        <v>1838</v>
      </c>
      <c r="F81" s="10">
        <v>46.5</v>
      </c>
      <c r="G81" s="10">
        <v>0</v>
      </c>
      <c r="H81" s="10">
        <f t="shared" si="32"/>
        <v>1884.5</v>
      </c>
      <c r="I81" s="10">
        <v>66</v>
      </c>
      <c r="J81" s="11">
        <v>650447</v>
      </c>
      <c r="K81" s="10">
        <v>127.8</v>
      </c>
      <c r="L81" s="10">
        <v>0</v>
      </c>
      <c r="M81" s="10">
        <v>116.6</v>
      </c>
      <c r="N81" s="10">
        <v>79.5</v>
      </c>
      <c r="O81" s="10">
        <v>0</v>
      </c>
      <c r="P81" s="10">
        <f t="shared" si="33"/>
        <v>2274.4</v>
      </c>
      <c r="Q81" s="11">
        <v>28000</v>
      </c>
      <c r="R81" s="17">
        <f t="shared" si="34"/>
        <v>11600147</v>
      </c>
      <c r="S81" s="10">
        <v>1826.5</v>
      </c>
      <c r="T81" s="10">
        <v>1857.7</v>
      </c>
      <c r="U81" s="23"/>
      <c r="V81" s="10">
        <f t="shared" si="55"/>
        <v>1857.7</v>
      </c>
      <c r="W81" s="24">
        <f t="shared" si="35"/>
        <v>46.5</v>
      </c>
      <c r="X81" s="23">
        <f t="shared" si="36"/>
        <v>0</v>
      </c>
      <c r="Y81" s="10">
        <f t="shared" si="37"/>
        <v>1904.2</v>
      </c>
      <c r="Z81" s="10">
        <f t="shared" si="38"/>
        <v>66.7</v>
      </c>
      <c r="AA81" s="23">
        <v>127.8</v>
      </c>
      <c r="AB81" s="23">
        <v>0</v>
      </c>
      <c r="AC81" s="23">
        <v>116.6</v>
      </c>
      <c r="AD81" s="23">
        <v>79.5</v>
      </c>
      <c r="AE81" s="23">
        <v>0</v>
      </c>
      <c r="AF81" s="10">
        <f t="shared" si="39"/>
        <v>2294.8000000000002</v>
      </c>
      <c r="AG81" s="25">
        <v>28000</v>
      </c>
      <c r="AH81" s="17">
        <f t="shared" si="40"/>
        <v>12369434</v>
      </c>
      <c r="AI81" s="11">
        <f t="shared" si="41"/>
        <v>769287</v>
      </c>
      <c r="AJ81" s="11">
        <v>2161644</v>
      </c>
      <c r="AK81" s="11">
        <f t="shared" si="42"/>
        <v>32402</v>
      </c>
      <c r="AL81" s="11">
        <f t="shared" si="43"/>
        <v>801689</v>
      </c>
      <c r="AO81" s="32">
        <v>267</v>
      </c>
      <c r="AP81" s="35">
        <f t="shared" si="44"/>
        <v>0</v>
      </c>
      <c r="AQ81" s="1" t="b">
        <f t="shared" si="45"/>
        <v>0</v>
      </c>
      <c r="AR81" s="30">
        <f t="shared" si="46"/>
        <v>0</v>
      </c>
      <c r="AS81" s="31">
        <f t="shared" si="47"/>
        <v>0</v>
      </c>
      <c r="AT81" s="36">
        <f t="shared" si="48"/>
        <v>0</v>
      </c>
      <c r="AU81" s="1" t="b">
        <f t="shared" si="49"/>
        <v>0</v>
      </c>
      <c r="AV81" s="1">
        <f t="shared" si="50"/>
        <v>0</v>
      </c>
      <c r="AW81" s="31">
        <f t="shared" si="51"/>
        <v>0</v>
      </c>
      <c r="AX81" s="36">
        <f t="shared" si="52"/>
        <v>0</v>
      </c>
      <c r="AY81" s="37">
        <f t="shared" si="53"/>
        <v>66.7</v>
      </c>
      <c r="AZ81" s="39">
        <f t="shared" si="54"/>
        <v>66.7</v>
      </c>
    </row>
    <row r="82" spans="1:52" x14ac:dyDescent="0.3">
      <c r="A82" s="9">
        <v>268</v>
      </c>
      <c r="B82" s="1" t="s">
        <v>352</v>
      </c>
      <c r="C82" s="1" t="s">
        <v>362</v>
      </c>
      <c r="D82" s="9" t="s">
        <v>440</v>
      </c>
      <c r="E82" s="10">
        <v>785.5</v>
      </c>
      <c r="F82" s="10">
        <v>14.5</v>
      </c>
      <c r="G82" s="10">
        <v>0</v>
      </c>
      <c r="H82" s="10">
        <f t="shared" si="32"/>
        <v>800</v>
      </c>
      <c r="I82" s="10">
        <v>251.4</v>
      </c>
      <c r="J82" s="11">
        <v>205485</v>
      </c>
      <c r="K82" s="10">
        <v>40.4</v>
      </c>
      <c r="L82" s="10">
        <v>0</v>
      </c>
      <c r="M82" s="10">
        <v>98.3</v>
      </c>
      <c r="N82" s="10">
        <v>24.6</v>
      </c>
      <c r="O82" s="10">
        <v>0</v>
      </c>
      <c r="P82" s="10">
        <f t="shared" si="33"/>
        <v>1214.7</v>
      </c>
      <c r="Q82" s="11">
        <v>0</v>
      </c>
      <c r="R82" s="17">
        <f t="shared" si="34"/>
        <v>6180394</v>
      </c>
      <c r="S82" s="10">
        <v>785.5</v>
      </c>
      <c r="T82" s="10">
        <v>746.5</v>
      </c>
      <c r="U82" s="23"/>
      <c r="V82" s="10">
        <f t="shared" si="55"/>
        <v>766</v>
      </c>
      <c r="W82" s="24">
        <f t="shared" si="35"/>
        <v>14.5</v>
      </c>
      <c r="X82" s="23">
        <f t="shared" si="36"/>
        <v>0</v>
      </c>
      <c r="Y82" s="10">
        <f t="shared" si="37"/>
        <v>780.5</v>
      </c>
      <c r="Z82" s="10">
        <f t="shared" si="38"/>
        <v>250.5</v>
      </c>
      <c r="AA82" s="23">
        <v>40.4</v>
      </c>
      <c r="AB82" s="23">
        <v>0</v>
      </c>
      <c r="AC82" s="23">
        <v>98.3</v>
      </c>
      <c r="AD82" s="23">
        <v>24.6</v>
      </c>
      <c r="AE82" s="23">
        <v>0</v>
      </c>
      <c r="AF82" s="10">
        <f t="shared" si="39"/>
        <v>1194.3</v>
      </c>
      <c r="AG82" s="25">
        <v>0</v>
      </c>
      <c r="AH82" s="17">
        <f t="shared" si="40"/>
        <v>6422945</v>
      </c>
      <c r="AI82" s="11">
        <f t="shared" si="41"/>
        <v>242551</v>
      </c>
      <c r="AJ82" s="11">
        <v>858106</v>
      </c>
      <c r="AK82" s="11">
        <f t="shared" si="42"/>
        <v>12863</v>
      </c>
      <c r="AL82" s="11">
        <f t="shared" si="43"/>
        <v>255414</v>
      </c>
      <c r="AO82" s="32">
        <v>268</v>
      </c>
      <c r="AP82" s="35">
        <f t="shared" si="44"/>
        <v>0</v>
      </c>
      <c r="AQ82" s="1" t="b">
        <f t="shared" si="45"/>
        <v>0</v>
      </c>
      <c r="AR82" s="30">
        <f t="shared" si="46"/>
        <v>0</v>
      </c>
      <c r="AS82" s="31">
        <f t="shared" si="47"/>
        <v>0</v>
      </c>
      <c r="AT82" s="36">
        <f t="shared" si="48"/>
        <v>0</v>
      </c>
      <c r="AU82" s="1" t="b">
        <f t="shared" si="49"/>
        <v>1</v>
      </c>
      <c r="AV82" s="1">
        <f t="shared" si="50"/>
        <v>594.61879999999996</v>
      </c>
      <c r="AW82" s="31">
        <f t="shared" si="51"/>
        <v>0.32093699999999997</v>
      </c>
      <c r="AX82" s="36">
        <f t="shared" si="52"/>
        <v>250.5</v>
      </c>
      <c r="AY82" s="37">
        <f t="shared" si="53"/>
        <v>0</v>
      </c>
      <c r="AZ82" s="39">
        <f t="shared" si="54"/>
        <v>250.5</v>
      </c>
    </row>
    <row r="83" spans="1:52" x14ac:dyDescent="0.3">
      <c r="A83" s="9">
        <v>269</v>
      </c>
      <c r="B83" s="1" t="s">
        <v>336</v>
      </c>
      <c r="C83" s="1" t="s">
        <v>337</v>
      </c>
      <c r="D83" s="9" t="s">
        <v>440</v>
      </c>
      <c r="E83" s="10">
        <v>85</v>
      </c>
      <c r="F83" s="10">
        <v>2.5</v>
      </c>
      <c r="G83" s="10">
        <v>0</v>
      </c>
      <c r="H83" s="10">
        <f t="shared" si="32"/>
        <v>87.5</v>
      </c>
      <c r="I83" s="10">
        <v>88.8</v>
      </c>
      <c r="J83" s="11">
        <v>61923</v>
      </c>
      <c r="K83" s="10">
        <v>12.2</v>
      </c>
      <c r="L83" s="10">
        <v>0</v>
      </c>
      <c r="M83" s="10">
        <v>16.8</v>
      </c>
      <c r="N83" s="10">
        <v>1.3</v>
      </c>
      <c r="O83" s="10">
        <v>0</v>
      </c>
      <c r="P83" s="10">
        <f t="shared" si="33"/>
        <v>206.6</v>
      </c>
      <c r="Q83" s="11">
        <v>0</v>
      </c>
      <c r="R83" s="17">
        <f t="shared" si="34"/>
        <v>1051181</v>
      </c>
      <c r="S83" s="10">
        <v>85</v>
      </c>
      <c r="T83" s="10">
        <v>71.5</v>
      </c>
      <c r="U83" s="23"/>
      <c r="V83" s="10">
        <f t="shared" si="55"/>
        <v>78.3</v>
      </c>
      <c r="W83" s="24">
        <f t="shared" si="35"/>
        <v>2.5</v>
      </c>
      <c r="X83" s="23">
        <f t="shared" si="36"/>
        <v>0</v>
      </c>
      <c r="Y83" s="10">
        <f t="shared" si="37"/>
        <v>80.8</v>
      </c>
      <c r="Z83" s="10">
        <f t="shared" si="38"/>
        <v>82</v>
      </c>
      <c r="AA83" s="23">
        <v>12.2</v>
      </c>
      <c r="AB83" s="23">
        <v>0</v>
      </c>
      <c r="AC83" s="23">
        <v>16.8</v>
      </c>
      <c r="AD83" s="23">
        <v>1.3</v>
      </c>
      <c r="AE83" s="23">
        <v>0</v>
      </c>
      <c r="AF83" s="10">
        <f t="shared" si="39"/>
        <v>193.1</v>
      </c>
      <c r="AG83" s="25">
        <v>0</v>
      </c>
      <c r="AH83" s="17">
        <f t="shared" si="40"/>
        <v>1038492</v>
      </c>
      <c r="AI83" s="11">
        <f t="shared" si="41"/>
        <v>-12689</v>
      </c>
      <c r="AJ83" s="11">
        <v>114830</v>
      </c>
      <c r="AK83" s="11">
        <f t="shared" si="42"/>
        <v>1721</v>
      </c>
      <c r="AL83" s="11">
        <f t="shared" si="43"/>
        <v>-10968</v>
      </c>
      <c r="AO83" s="32">
        <v>269</v>
      </c>
      <c r="AP83" s="35">
        <f t="shared" si="44"/>
        <v>82</v>
      </c>
      <c r="AQ83" s="1" t="b">
        <f t="shared" si="45"/>
        <v>0</v>
      </c>
      <c r="AR83" s="30">
        <f t="shared" si="46"/>
        <v>0</v>
      </c>
      <c r="AS83" s="31">
        <f t="shared" si="47"/>
        <v>0</v>
      </c>
      <c r="AT83" s="36">
        <f t="shared" si="48"/>
        <v>0</v>
      </c>
      <c r="AU83" s="1" t="b">
        <f t="shared" si="49"/>
        <v>0</v>
      </c>
      <c r="AV83" s="1">
        <f t="shared" si="50"/>
        <v>0</v>
      </c>
      <c r="AW83" s="31">
        <f t="shared" si="51"/>
        <v>0</v>
      </c>
      <c r="AX83" s="36">
        <f t="shared" si="52"/>
        <v>0</v>
      </c>
      <c r="AY83" s="37">
        <f t="shared" si="53"/>
        <v>0</v>
      </c>
      <c r="AZ83" s="39">
        <f t="shared" si="54"/>
        <v>82</v>
      </c>
    </row>
    <row r="84" spans="1:52" x14ac:dyDescent="0.3">
      <c r="A84" s="9">
        <v>270</v>
      </c>
      <c r="B84" s="1" t="s">
        <v>336</v>
      </c>
      <c r="C84" s="1" t="s">
        <v>338</v>
      </c>
      <c r="D84" s="9" t="s">
        <v>440</v>
      </c>
      <c r="E84" s="10">
        <v>380.5</v>
      </c>
      <c r="F84" s="10">
        <v>9</v>
      </c>
      <c r="G84" s="10">
        <v>0</v>
      </c>
      <c r="H84" s="10">
        <f t="shared" si="32"/>
        <v>389.5</v>
      </c>
      <c r="I84" s="10">
        <v>176.7</v>
      </c>
      <c r="J84" s="11">
        <v>55900</v>
      </c>
      <c r="K84" s="10">
        <v>11</v>
      </c>
      <c r="L84" s="10">
        <v>0</v>
      </c>
      <c r="M84" s="10">
        <v>76.099999999999994</v>
      </c>
      <c r="N84" s="10">
        <v>12.3</v>
      </c>
      <c r="O84" s="10">
        <v>0</v>
      </c>
      <c r="P84" s="10">
        <f t="shared" si="33"/>
        <v>665.6</v>
      </c>
      <c r="Q84" s="11">
        <v>0</v>
      </c>
      <c r="R84" s="17">
        <f t="shared" si="34"/>
        <v>3386573</v>
      </c>
      <c r="S84" s="10">
        <v>380.5</v>
      </c>
      <c r="T84" s="10">
        <v>384.5</v>
      </c>
      <c r="U84" s="23"/>
      <c r="V84" s="10">
        <f t="shared" si="55"/>
        <v>384.5</v>
      </c>
      <c r="W84" s="24">
        <f t="shared" si="35"/>
        <v>9</v>
      </c>
      <c r="X84" s="23">
        <f t="shared" si="36"/>
        <v>0</v>
      </c>
      <c r="Y84" s="10">
        <f t="shared" si="37"/>
        <v>393.5</v>
      </c>
      <c r="Z84" s="10">
        <f t="shared" si="38"/>
        <v>178</v>
      </c>
      <c r="AA84" s="23">
        <v>11</v>
      </c>
      <c r="AB84" s="23">
        <v>0</v>
      </c>
      <c r="AC84" s="23">
        <v>76.099999999999994</v>
      </c>
      <c r="AD84" s="23">
        <v>12.3</v>
      </c>
      <c r="AE84" s="23">
        <v>0</v>
      </c>
      <c r="AF84" s="10">
        <f t="shared" si="39"/>
        <v>670.9</v>
      </c>
      <c r="AG84" s="25">
        <v>0</v>
      </c>
      <c r="AH84" s="17">
        <f t="shared" si="40"/>
        <v>3608100</v>
      </c>
      <c r="AI84" s="11">
        <f t="shared" si="41"/>
        <v>221527</v>
      </c>
      <c r="AJ84" s="11">
        <v>447398</v>
      </c>
      <c r="AK84" s="11">
        <f t="shared" si="42"/>
        <v>6706</v>
      </c>
      <c r="AL84" s="11">
        <f t="shared" si="43"/>
        <v>228233</v>
      </c>
      <c r="AO84" s="32">
        <v>270</v>
      </c>
      <c r="AP84" s="35">
        <f t="shared" si="44"/>
        <v>0</v>
      </c>
      <c r="AQ84" s="1" t="b">
        <f t="shared" si="45"/>
        <v>0</v>
      </c>
      <c r="AR84" s="30">
        <f t="shared" si="46"/>
        <v>0</v>
      </c>
      <c r="AS84" s="31">
        <f t="shared" si="47"/>
        <v>0</v>
      </c>
      <c r="AT84" s="36">
        <f t="shared" si="48"/>
        <v>0</v>
      </c>
      <c r="AU84" s="1" t="b">
        <f t="shared" si="49"/>
        <v>1</v>
      </c>
      <c r="AV84" s="1">
        <f t="shared" si="50"/>
        <v>115.7063</v>
      </c>
      <c r="AW84" s="31">
        <f t="shared" si="51"/>
        <v>0.45241999999999999</v>
      </c>
      <c r="AX84" s="36">
        <f t="shared" si="52"/>
        <v>178</v>
      </c>
      <c r="AY84" s="37">
        <f t="shared" si="53"/>
        <v>0</v>
      </c>
      <c r="AZ84" s="39">
        <f t="shared" si="54"/>
        <v>178</v>
      </c>
    </row>
    <row r="85" spans="1:52" x14ac:dyDescent="0.3">
      <c r="A85" s="9">
        <v>271</v>
      </c>
      <c r="B85" s="1" t="s">
        <v>336</v>
      </c>
      <c r="C85" s="1" t="s">
        <v>339</v>
      </c>
      <c r="D85" s="9" t="s">
        <v>441</v>
      </c>
      <c r="E85" s="10">
        <v>307</v>
      </c>
      <c r="F85" s="10">
        <v>8</v>
      </c>
      <c r="G85" s="10">
        <v>0</v>
      </c>
      <c r="H85" s="10">
        <f t="shared" si="32"/>
        <v>315</v>
      </c>
      <c r="I85" s="10">
        <v>150.9</v>
      </c>
      <c r="J85" s="11">
        <v>89091</v>
      </c>
      <c r="K85" s="10">
        <v>17.5</v>
      </c>
      <c r="L85" s="10">
        <v>0.4</v>
      </c>
      <c r="M85" s="10">
        <v>82.9</v>
      </c>
      <c r="N85" s="10">
        <v>8.3000000000000007</v>
      </c>
      <c r="O85" s="10">
        <v>0</v>
      </c>
      <c r="P85" s="10">
        <f t="shared" si="33"/>
        <v>575</v>
      </c>
      <c r="Q85" s="11">
        <v>0</v>
      </c>
      <c r="R85" s="17">
        <f t="shared" si="34"/>
        <v>2925600</v>
      </c>
      <c r="S85" s="10">
        <v>249.9</v>
      </c>
      <c r="T85" s="10">
        <v>266.3</v>
      </c>
      <c r="U85" s="23"/>
      <c r="V85" s="10">
        <f t="shared" si="55"/>
        <v>266.3</v>
      </c>
      <c r="W85" s="24">
        <f t="shared" si="35"/>
        <v>8</v>
      </c>
      <c r="X85" s="23">
        <f t="shared" si="36"/>
        <v>0</v>
      </c>
      <c r="Y85" s="10">
        <f t="shared" si="37"/>
        <v>274.3</v>
      </c>
      <c r="Z85" s="10">
        <f t="shared" si="38"/>
        <v>151.5</v>
      </c>
      <c r="AA85" s="23">
        <v>17.5</v>
      </c>
      <c r="AB85" s="23">
        <v>0.4</v>
      </c>
      <c r="AC85" s="23">
        <v>82.9</v>
      </c>
      <c r="AD85" s="23">
        <v>8.3000000000000007</v>
      </c>
      <c r="AE85" s="23">
        <v>0</v>
      </c>
      <c r="AF85" s="10">
        <f t="shared" si="39"/>
        <v>534.9</v>
      </c>
      <c r="AG85" s="25">
        <v>0</v>
      </c>
      <c r="AH85" s="17">
        <f t="shared" si="40"/>
        <v>2876692</v>
      </c>
      <c r="AI85" s="11">
        <f t="shared" si="41"/>
        <v>-48908</v>
      </c>
      <c r="AJ85" s="11">
        <v>431056</v>
      </c>
      <c r="AK85" s="11">
        <f t="shared" si="42"/>
        <v>6461</v>
      </c>
      <c r="AL85" s="11">
        <f t="shared" si="43"/>
        <v>-42447</v>
      </c>
      <c r="AO85" s="32">
        <v>271</v>
      </c>
      <c r="AP85" s="35">
        <f t="shared" si="44"/>
        <v>0</v>
      </c>
      <c r="AQ85" s="1" t="b">
        <f t="shared" si="45"/>
        <v>1</v>
      </c>
      <c r="AR85" s="30">
        <f t="shared" si="46"/>
        <v>1682.867</v>
      </c>
      <c r="AS85" s="31">
        <f t="shared" si="47"/>
        <v>0.55230999999999997</v>
      </c>
      <c r="AT85" s="36">
        <f t="shared" si="48"/>
        <v>151.5</v>
      </c>
      <c r="AU85" s="1" t="b">
        <f t="shared" si="49"/>
        <v>0</v>
      </c>
      <c r="AV85" s="1">
        <f t="shared" si="50"/>
        <v>0</v>
      </c>
      <c r="AW85" s="31">
        <f t="shared" si="51"/>
        <v>0</v>
      </c>
      <c r="AX85" s="36">
        <f t="shared" si="52"/>
        <v>0</v>
      </c>
      <c r="AY85" s="37">
        <f t="shared" si="53"/>
        <v>0</v>
      </c>
      <c r="AZ85" s="39">
        <f t="shared" si="54"/>
        <v>151.5</v>
      </c>
    </row>
    <row r="86" spans="1:52" x14ac:dyDescent="0.3">
      <c r="A86" s="9">
        <v>272</v>
      </c>
      <c r="B86" s="1" t="s">
        <v>265</v>
      </c>
      <c r="C86" s="1" t="s">
        <v>266</v>
      </c>
      <c r="D86" s="9" t="s">
        <v>440</v>
      </c>
      <c r="E86" s="10">
        <v>295.7</v>
      </c>
      <c r="F86" s="10">
        <v>10.5</v>
      </c>
      <c r="G86" s="10">
        <v>0</v>
      </c>
      <c r="H86" s="10">
        <f t="shared" si="32"/>
        <v>306.2</v>
      </c>
      <c r="I86" s="10">
        <v>147.6</v>
      </c>
      <c r="J86" s="11">
        <v>205107</v>
      </c>
      <c r="K86" s="10">
        <v>40.299999999999997</v>
      </c>
      <c r="L86" s="10">
        <v>0</v>
      </c>
      <c r="M86" s="10">
        <v>77.5</v>
      </c>
      <c r="N86" s="10">
        <v>10.4</v>
      </c>
      <c r="O86" s="10">
        <v>0</v>
      </c>
      <c r="P86" s="10">
        <f t="shared" si="33"/>
        <v>582</v>
      </c>
      <c r="Q86" s="11">
        <v>0</v>
      </c>
      <c r="R86" s="17">
        <f t="shared" si="34"/>
        <v>2961216</v>
      </c>
      <c r="S86" s="10">
        <v>295.7</v>
      </c>
      <c r="T86" s="10">
        <v>293.7</v>
      </c>
      <c r="U86" s="23"/>
      <c r="V86" s="10">
        <f t="shared" si="55"/>
        <v>294.7</v>
      </c>
      <c r="W86" s="24">
        <f t="shared" si="35"/>
        <v>10.5</v>
      </c>
      <c r="X86" s="23">
        <f t="shared" si="36"/>
        <v>0</v>
      </c>
      <c r="Y86" s="10">
        <f t="shared" si="37"/>
        <v>305.2</v>
      </c>
      <c r="Z86" s="10">
        <f t="shared" si="38"/>
        <v>147.19999999999999</v>
      </c>
      <c r="AA86" s="23">
        <v>40.299999999999997</v>
      </c>
      <c r="AB86" s="23">
        <v>0</v>
      </c>
      <c r="AC86" s="23">
        <v>77.5</v>
      </c>
      <c r="AD86" s="23">
        <v>10.4</v>
      </c>
      <c r="AE86" s="23">
        <v>0</v>
      </c>
      <c r="AF86" s="10">
        <f t="shared" si="39"/>
        <v>580.6</v>
      </c>
      <c r="AG86" s="25">
        <v>0</v>
      </c>
      <c r="AH86" s="17">
        <f t="shared" si="40"/>
        <v>3122467</v>
      </c>
      <c r="AI86" s="11">
        <f t="shared" si="41"/>
        <v>161251</v>
      </c>
      <c r="AJ86" s="11">
        <v>344876</v>
      </c>
      <c r="AK86" s="11">
        <f t="shared" si="42"/>
        <v>5170</v>
      </c>
      <c r="AL86" s="11">
        <f t="shared" si="43"/>
        <v>166421</v>
      </c>
      <c r="AO86" s="32">
        <v>272</v>
      </c>
      <c r="AP86" s="35">
        <f t="shared" si="44"/>
        <v>0</v>
      </c>
      <c r="AQ86" s="1" t="b">
        <f t="shared" si="45"/>
        <v>0</v>
      </c>
      <c r="AR86" s="30">
        <f t="shared" si="46"/>
        <v>0</v>
      </c>
      <c r="AS86" s="31">
        <f t="shared" si="47"/>
        <v>0</v>
      </c>
      <c r="AT86" s="36">
        <f t="shared" si="48"/>
        <v>0</v>
      </c>
      <c r="AU86" s="1" t="b">
        <f t="shared" si="49"/>
        <v>1</v>
      </c>
      <c r="AV86" s="1">
        <f t="shared" si="50"/>
        <v>6.4349999999999996</v>
      </c>
      <c r="AW86" s="31">
        <f t="shared" si="51"/>
        <v>0.48242000000000002</v>
      </c>
      <c r="AX86" s="36">
        <f t="shared" si="52"/>
        <v>147.19999999999999</v>
      </c>
      <c r="AY86" s="37">
        <f t="shared" si="53"/>
        <v>0</v>
      </c>
      <c r="AZ86" s="39">
        <f t="shared" si="54"/>
        <v>147.19999999999999</v>
      </c>
    </row>
    <row r="87" spans="1:52" x14ac:dyDescent="0.3">
      <c r="A87" s="9">
        <v>273</v>
      </c>
      <c r="B87" s="1" t="s">
        <v>265</v>
      </c>
      <c r="C87" s="1" t="s">
        <v>267</v>
      </c>
      <c r="D87" s="9" t="s">
        <v>440</v>
      </c>
      <c r="E87" s="10">
        <v>771.9</v>
      </c>
      <c r="F87" s="10">
        <v>30</v>
      </c>
      <c r="G87" s="10">
        <v>0</v>
      </c>
      <c r="H87" s="10">
        <f t="shared" si="32"/>
        <v>801.9</v>
      </c>
      <c r="I87" s="10">
        <v>251.5</v>
      </c>
      <c r="J87" s="11">
        <v>217872</v>
      </c>
      <c r="K87" s="10">
        <v>42.8</v>
      </c>
      <c r="L87" s="10">
        <v>2.4</v>
      </c>
      <c r="M87" s="10">
        <v>145.9</v>
      </c>
      <c r="N87" s="10">
        <v>21</v>
      </c>
      <c r="O87" s="10">
        <v>0</v>
      </c>
      <c r="P87" s="10">
        <f t="shared" si="33"/>
        <v>1265.5</v>
      </c>
      <c r="Q87" s="11">
        <v>0</v>
      </c>
      <c r="R87" s="17">
        <f t="shared" si="34"/>
        <v>6438864</v>
      </c>
      <c r="S87" s="10">
        <v>771.9</v>
      </c>
      <c r="T87" s="10">
        <v>798.7</v>
      </c>
      <c r="U87" s="23"/>
      <c r="V87" s="10">
        <f t="shared" si="55"/>
        <v>798.7</v>
      </c>
      <c r="W87" s="24">
        <f t="shared" si="35"/>
        <v>30</v>
      </c>
      <c r="X87" s="23">
        <f t="shared" si="36"/>
        <v>0</v>
      </c>
      <c r="Y87" s="10">
        <f t="shared" si="37"/>
        <v>828.7</v>
      </c>
      <c r="Z87" s="10">
        <f t="shared" si="38"/>
        <v>252.4</v>
      </c>
      <c r="AA87" s="23">
        <v>42.8</v>
      </c>
      <c r="AB87" s="23">
        <v>2.4</v>
      </c>
      <c r="AC87" s="23">
        <v>145.9</v>
      </c>
      <c r="AD87" s="23">
        <v>21</v>
      </c>
      <c r="AE87" s="23">
        <v>0</v>
      </c>
      <c r="AF87" s="10">
        <f t="shared" si="39"/>
        <v>1293.2</v>
      </c>
      <c r="AG87" s="25">
        <v>0</v>
      </c>
      <c r="AH87" s="17">
        <f t="shared" si="40"/>
        <v>6954830</v>
      </c>
      <c r="AI87" s="11">
        <f t="shared" si="41"/>
        <v>515966</v>
      </c>
      <c r="AJ87" s="11">
        <v>981054</v>
      </c>
      <c r="AK87" s="11">
        <f t="shared" si="42"/>
        <v>14706</v>
      </c>
      <c r="AL87" s="11">
        <f t="shared" si="43"/>
        <v>530672</v>
      </c>
      <c r="AO87" s="32">
        <v>273</v>
      </c>
      <c r="AP87" s="35">
        <f t="shared" si="44"/>
        <v>0</v>
      </c>
      <c r="AQ87" s="1" t="b">
        <f t="shared" si="45"/>
        <v>0</v>
      </c>
      <c r="AR87" s="30">
        <f t="shared" si="46"/>
        <v>0</v>
      </c>
      <c r="AS87" s="31">
        <f t="shared" si="47"/>
        <v>0</v>
      </c>
      <c r="AT87" s="36">
        <f t="shared" si="48"/>
        <v>0</v>
      </c>
      <c r="AU87" s="1" t="b">
        <f t="shared" si="49"/>
        <v>1</v>
      </c>
      <c r="AV87" s="1">
        <f t="shared" si="50"/>
        <v>654.2663</v>
      </c>
      <c r="AW87" s="31">
        <f t="shared" si="51"/>
        <v>0.30456100000000003</v>
      </c>
      <c r="AX87" s="36">
        <f t="shared" si="52"/>
        <v>252.4</v>
      </c>
      <c r="AY87" s="37">
        <f t="shared" si="53"/>
        <v>0</v>
      </c>
      <c r="AZ87" s="39">
        <f t="shared" si="54"/>
        <v>252.4</v>
      </c>
    </row>
    <row r="88" spans="1:52" x14ac:dyDescent="0.3">
      <c r="A88" s="9">
        <v>274</v>
      </c>
      <c r="B88" s="1" t="s">
        <v>235</v>
      </c>
      <c r="C88" s="1" t="s">
        <v>236</v>
      </c>
      <c r="D88" s="9" t="s">
        <v>440</v>
      </c>
      <c r="E88" s="10">
        <v>425.9</v>
      </c>
      <c r="F88" s="10">
        <v>0</v>
      </c>
      <c r="G88" s="10">
        <v>0</v>
      </c>
      <c r="H88" s="10">
        <f t="shared" si="32"/>
        <v>425.9</v>
      </c>
      <c r="I88" s="10">
        <v>188</v>
      </c>
      <c r="J88" s="11">
        <v>110286</v>
      </c>
      <c r="K88" s="10">
        <v>21.7</v>
      </c>
      <c r="L88" s="10">
        <v>3.7</v>
      </c>
      <c r="M88" s="10">
        <v>66.3</v>
      </c>
      <c r="N88" s="10">
        <v>11</v>
      </c>
      <c r="O88" s="10">
        <v>0</v>
      </c>
      <c r="P88" s="10">
        <f t="shared" si="33"/>
        <v>716.6</v>
      </c>
      <c r="Q88" s="11">
        <v>0</v>
      </c>
      <c r="R88" s="17">
        <f t="shared" si="34"/>
        <v>3646061</v>
      </c>
      <c r="S88" s="10">
        <v>425.9</v>
      </c>
      <c r="T88" s="10">
        <v>399.3</v>
      </c>
      <c r="U88" s="23"/>
      <c r="V88" s="10">
        <f t="shared" si="55"/>
        <v>412.6</v>
      </c>
      <c r="W88" s="24">
        <f t="shared" si="35"/>
        <v>0</v>
      </c>
      <c r="X88" s="23">
        <f t="shared" si="36"/>
        <v>0</v>
      </c>
      <c r="Y88" s="10">
        <f t="shared" si="37"/>
        <v>412.6</v>
      </c>
      <c r="Z88" s="10">
        <f t="shared" si="38"/>
        <v>184</v>
      </c>
      <c r="AA88" s="23">
        <v>21.7</v>
      </c>
      <c r="AB88" s="23">
        <v>3.7</v>
      </c>
      <c r="AC88" s="23">
        <v>66.3</v>
      </c>
      <c r="AD88" s="23">
        <v>11</v>
      </c>
      <c r="AE88" s="23">
        <v>0</v>
      </c>
      <c r="AF88" s="10">
        <f t="shared" si="39"/>
        <v>699.3</v>
      </c>
      <c r="AG88" s="25">
        <v>0</v>
      </c>
      <c r="AH88" s="17">
        <f t="shared" si="40"/>
        <v>3760835</v>
      </c>
      <c r="AI88" s="11">
        <f t="shared" si="41"/>
        <v>114774</v>
      </c>
      <c r="AJ88" s="11">
        <v>319536</v>
      </c>
      <c r="AK88" s="11">
        <f t="shared" si="42"/>
        <v>4790</v>
      </c>
      <c r="AL88" s="11">
        <f t="shared" si="43"/>
        <v>119564</v>
      </c>
      <c r="AO88" s="32">
        <v>274</v>
      </c>
      <c r="AP88" s="35">
        <f t="shared" si="44"/>
        <v>0</v>
      </c>
      <c r="AQ88" s="1" t="b">
        <f t="shared" si="45"/>
        <v>0</v>
      </c>
      <c r="AR88" s="30">
        <f t="shared" si="46"/>
        <v>0</v>
      </c>
      <c r="AS88" s="31">
        <f t="shared" si="47"/>
        <v>0</v>
      </c>
      <c r="AT88" s="36">
        <f t="shared" si="48"/>
        <v>0</v>
      </c>
      <c r="AU88" s="1" t="b">
        <f t="shared" si="49"/>
        <v>1</v>
      </c>
      <c r="AV88" s="1">
        <f t="shared" si="50"/>
        <v>139.3425</v>
      </c>
      <c r="AW88" s="31">
        <f t="shared" si="51"/>
        <v>0.44593100000000002</v>
      </c>
      <c r="AX88" s="36">
        <f t="shared" si="52"/>
        <v>184</v>
      </c>
      <c r="AY88" s="37">
        <f t="shared" si="53"/>
        <v>0</v>
      </c>
      <c r="AZ88" s="39">
        <f t="shared" si="54"/>
        <v>184</v>
      </c>
    </row>
    <row r="89" spans="1:52" x14ac:dyDescent="0.3">
      <c r="A89" s="9">
        <v>275</v>
      </c>
      <c r="B89" s="1" t="s">
        <v>235</v>
      </c>
      <c r="C89" s="1" t="s">
        <v>237</v>
      </c>
      <c r="D89" s="9" t="s">
        <v>441</v>
      </c>
      <c r="E89" s="10">
        <v>73.3</v>
      </c>
      <c r="F89" s="10">
        <v>0</v>
      </c>
      <c r="G89" s="10">
        <v>0</v>
      </c>
      <c r="H89" s="10">
        <f t="shared" si="32"/>
        <v>73.3</v>
      </c>
      <c r="I89" s="10">
        <v>74.400000000000006</v>
      </c>
      <c r="J89" s="11">
        <v>59370</v>
      </c>
      <c r="K89" s="10">
        <v>11.7</v>
      </c>
      <c r="L89" s="10">
        <v>0</v>
      </c>
      <c r="M89" s="10">
        <v>15.9</v>
      </c>
      <c r="N89" s="10">
        <v>0.8</v>
      </c>
      <c r="O89" s="10">
        <v>0</v>
      </c>
      <c r="P89" s="10">
        <f t="shared" si="33"/>
        <v>176.1</v>
      </c>
      <c r="Q89" s="11">
        <v>0</v>
      </c>
      <c r="R89" s="17">
        <f t="shared" si="34"/>
        <v>895997</v>
      </c>
      <c r="S89" s="10">
        <v>67.5</v>
      </c>
      <c r="T89" s="10">
        <v>72</v>
      </c>
      <c r="U89" s="23"/>
      <c r="V89" s="10">
        <f t="shared" si="55"/>
        <v>72</v>
      </c>
      <c r="W89" s="24">
        <f t="shared" si="35"/>
        <v>0</v>
      </c>
      <c r="X89" s="23">
        <f t="shared" si="36"/>
        <v>0</v>
      </c>
      <c r="Y89" s="10">
        <f t="shared" si="37"/>
        <v>72</v>
      </c>
      <c r="Z89" s="10">
        <f t="shared" si="38"/>
        <v>73</v>
      </c>
      <c r="AA89" s="23">
        <v>11.7</v>
      </c>
      <c r="AB89" s="23">
        <v>0</v>
      </c>
      <c r="AC89" s="23">
        <v>15.9</v>
      </c>
      <c r="AD89" s="23">
        <v>0.8</v>
      </c>
      <c r="AE89" s="23">
        <v>0</v>
      </c>
      <c r="AF89" s="10">
        <f t="shared" si="39"/>
        <v>173.4</v>
      </c>
      <c r="AG89" s="25">
        <v>0</v>
      </c>
      <c r="AH89" s="17">
        <f t="shared" si="40"/>
        <v>932545</v>
      </c>
      <c r="AI89" s="11">
        <f t="shared" si="41"/>
        <v>36548</v>
      </c>
      <c r="AJ89" s="11">
        <v>106143</v>
      </c>
      <c r="AK89" s="11">
        <f t="shared" si="42"/>
        <v>1591</v>
      </c>
      <c r="AL89" s="11">
        <f t="shared" si="43"/>
        <v>38139</v>
      </c>
      <c r="AO89" s="32">
        <v>275</v>
      </c>
      <c r="AP89" s="35">
        <f t="shared" si="44"/>
        <v>73</v>
      </c>
      <c r="AQ89" s="1" t="b">
        <f t="shared" si="45"/>
        <v>0</v>
      </c>
      <c r="AR89" s="30">
        <f t="shared" si="46"/>
        <v>0</v>
      </c>
      <c r="AS89" s="31">
        <f t="shared" si="47"/>
        <v>0</v>
      </c>
      <c r="AT89" s="36">
        <f t="shared" si="48"/>
        <v>0</v>
      </c>
      <c r="AU89" s="1" t="b">
        <f t="shared" si="49"/>
        <v>0</v>
      </c>
      <c r="AV89" s="1">
        <f t="shared" si="50"/>
        <v>0</v>
      </c>
      <c r="AW89" s="31">
        <f t="shared" si="51"/>
        <v>0</v>
      </c>
      <c r="AX89" s="36">
        <f t="shared" si="52"/>
        <v>0</v>
      </c>
      <c r="AY89" s="37">
        <f t="shared" si="53"/>
        <v>0</v>
      </c>
      <c r="AZ89" s="39">
        <f t="shared" si="54"/>
        <v>73</v>
      </c>
    </row>
    <row r="90" spans="1:52" x14ac:dyDescent="0.3">
      <c r="A90" s="9">
        <v>281</v>
      </c>
      <c r="B90" s="1" t="s">
        <v>153</v>
      </c>
      <c r="C90" s="1" t="s">
        <v>154</v>
      </c>
      <c r="D90" s="9" t="s">
        <v>440</v>
      </c>
      <c r="E90" s="10">
        <v>384</v>
      </c>
      <c r="F90" s="10">
        <v>5</v>
      </c>
      <c r="G90" s="10">
        <v>0</v>
      </c>
      <c r="H90" s="10">
        <f t="shared" si="32"/>
        <v>389</v>
      </c>
      <c r="I90" s="10">
        <v>176.6</v>
      </c>
      <c r="J90" s="11">
        <v>168104</v>
      </c>
      <c r="K90" s="10">
        <v>33</v>
      </c>
      <c r="L90" s="10">
        <v>0</v>
      </c>
      <c r="M90" s="10">
        <v>78</v>
      </c>
      <c r="N90" s="10">
        <v>12.1</v>
      </c>
      <c r="O90" s="10">
        <v>0</v>
      </c>
      <c r="P90" s="10">
        <f t="shared" si="33"/>
        <v>688.7</v>
      </c>
      <c r="Q90" s="11">
        <v>0</v>
      </c>
      <c r="R90" s="17">
        <f t="shared" si="34"/>
        <v>3504106</v>
      </c>
      <c r="S90" s="10">
        <v>384</v>
      </c>
      <c r="T90" s="10">
        <v>363</v>
      </c>
      <c r="U90" s="23"/>
      <c r="V90" s="10">
        <f t="shared" si="55"/>
        <v>373.5</v>
      </c>
      <c r="W90" s="24">
        <f t="shared" si="35"/>
        <v>5</v>
      </c>
      <c r="X90" s="23">
        <f t="shared" si="36"/>
        <v>0</v>
      </c>
      <c r="Y90" s="10">
        <f t="shared" si="37"/>
        <v>378.5</v>
      </c>
      <c r="Z90" s="10">
        <f t="shared" si="38"/>
        <v>173.2</v>
      </c>
      <c r="AA90" s="23">
        <v>33</v>
      </c>
      <c r="AB90" s="23">
        <v>0</v>
      </c>
      <c r="AC90" s="23">
        <v>78</v>
      </c>
      <c r="AD90" s="23">
        <v>12.1</v>
      </c>
      <c r="AE90" s="23">
        <v>0</v>
      </c>
      <c r="AF90" s="10">
        <f t="shared" si="39"/>
        <v>674.8</v>
      </c>
      <c r="AG90" s="25">
        <v>0</v>
      </c>
      <c r="AH90" s="17">
        <f t="shared" si="40"/>
        <v>3629074</v>
      </c>
      <c r="AI90" s="11">
        <f t="shared" si="41"/>
        <v>124968</v>
      </c>
      <c r="AJ90" s="11">
        <v>382493</v>
      </c>
      <c r="AK90" s="11">
        <f t="shared" si="42"/>
        <v>5733</v>
      </c>
      <c r="AL90" s="11">
        <f t="shared" si="43"/>
        <v>130701</v>
      </c>
      <c r="AO90" s="32">
        <v>281</v>
      </c>
      <c r="AP90" s="35">
        <f t="shared" si="44"/>
        <v>0</v>
      </c>
      <c r="AQ90" s="1" t="b">
        <f t="shared" si="45"/>
        <v>0</v>
      </c>
      <c r="AR90" s="30">
        <f t="shared" si="46"/>
        <v>0</v>
      </c>
      <c r="AS90" s="31">
        <f t="shared" si="47"/>
        <v>0</v>
      </c>
      <c r="AT90" s="36">
        <f t="shared" si="48"/>
        <v>0</v>
      </c>
      <c r="AU90" s="1" t="b">
        <f t="shared" si="49"/>
        <v>1</v>
      </c>
      <c r="AV90" s="1">
        <f t="shared" si="50"/>
        <v>97.143799999999999</v>
      </c>
      <c r="AW90" s="31">
        <f t="shared" si="51"/>
        <v>0.45751599999999998</v>
      </c>
      <c r="AX90" s="36">
        <f t="shared" si="52"/>
        <v>173.2</v>
      </c>
      <c r="AY90" s="37">
        <f t="shared" si="53"/>
        <v>0</v>
      </c>
      <c r="AZ90" s="39">
        <f t="shared" si="54"/>
        <v>173.2</v>
      </c>
    </row>
    <row r="91" spans="1:52" x14ac:dyDescent="0.3">
      <c r="A91" s="9">
        <v>282</v>
      </c>
      <c r="B91" s="1" t="s">
        <v>125</v>
      </c>
      <c r="C91" s="1" t="s">
        <v>126</v>
      </c>
      <c r="D91" s="9" t="s">
        <v>441</v>
      </c>
      <c r="E91" s="10">
        <v>369.5</v>
      </c>
      <c r="F91" s="10">
        <v>2</v>
      </c>
      <c r="G91" s="10">
        <v>0</v>
      </c>
      <c r="H91" s="10">
        <f t="shared" si="32"/>
        <v>371.5</v>
      </c>
      <c r="I91" s="10">
        <v>170.9</v>
      </c>
      <c r="J91" s="11">
        <v>287992</v>
      </c>
      <c r="K91" s="10">
        <v>56.6</v>
      </c>
      <c r="L91" s="10">
        <v>0.6</v>
      </c>
      <c r="M91" s="10">
        <v>104</v>
      </c>
      <c r="N91" s="10">
        <v>13.4</v>
      </c>
      <c r="O91" s="10">
        <v>0</v>
      </c>
      <c r="P91" s="10">
        <f t="shared" si="33"/>
        <v>717</v>
      </c>
      <c r="Q91" s="11">
        <v>1438080</v>
      </c>
      <c r="R91" s="17">
        <f t="shared" si="34"/>
        <v>5086176</v>
      </c>
      <c r="S91" s="10">
        <v>354.1</v>
      </c>
      <c r="T91" s="10">
        <v>357.5</v>
      </c>
      <c r="U91" s="23"/>
      <c r="V91" s="10">
        <f t="shared" si="55"/>
        <v>357.5</v>
      </c>
      <c r="W91" s="24">
        <f t="shared" si="35"/>
        <v>2</v>
      </c>
      <c r="X91" s="23">
        <f t="shared" si="36"/>
        <v>0</v>
      </c>
      <c r="Y91" s="10">
        <f t="shared" si="37"/>
        <v>359.5</v>
      </c>
      <c r="Z91" s="10">
        <f t="shared" si="38"/>
        <v>166.8</v>
      </c>
      <c r="AA91" s="23">
        <v>56.6</v>
      </c>
      <c r="AB91" s="23">
        <v>0.6</v>
      </c>
      <c r="AC91" s="23">
        <v>104</v>
      </c>
      <c r="AD91" s="23">
        <v>13.4</v>
      </c>
      <c r="AE91" s="23">
        <v>0</v>
      </c>
      <c r="AF91" s="10">
        <f t="shared" si="39"/>
        <v>700.9</v>
      </c>
      <c r="AG91" s="25">
        <v>1438080</v>
      </c>
      <c r="AH91" s="17">
        <f t="shared" si="40"/>
        <v>5207520</v>
      </c>
      <c r="AI91" s="11">
        <f t="shared" si="41"/>
        <v>121344</v>
      </c>
      <c r="AJ91" s="11">
        <v>845800</v>
      </c>
      <c r="AK91" s="11">
        <f t="shared" si="42"/>
        <v>12678</v>
      </c>
      <c r="AL91" s="11">
        <f t="shared" si="43"/>
        <v>134022</v>
      </c>
      <c r="AO91" s="32">
        <v>282</v>
      </c>
      <c r="AP91" s="35">
        <f t="shared" si="44"/>
        <v>0</v>
      </c>
      <c r="AQ91" s="1" t="b">
        <f t="shared" si="45"/>
        <v>0</v>
      </c>
      <c r="AR91" s="30">
        <f t="shared" si="46"/>
        <v>0</v>
      </c>
      <c r="AS91" s="31">
        <f t="shared" si="47"/>
        <v>0</v>
      </c>
      <c r="AT91" s="36">
        <f t="shared" si="48"/>
        <v>0</v>
      </c>
      <c r="AU91" s="1" t="b">
        <f t="shared" si="49"/>
        <v>1</v>
      </c>
      <c r="AV91" s="1">
        <f t="shared" si="50"/>
        <v>73.631299999999996</v>
      </c>
      <c r="AW91" s="31">
        <f t="shared" si="51"/>
        <v>0.46397100000000002</v>
      </c>
      <c r="AX91" s="36">
        <f t="shared" si="52"/>
        <v>166.8</v>
      </c>
      <c r="AY91" s="37">
        <f t="shared" si="53"/>
        <v>0</v>
      </c>
      <c r="AZ91" s="39">
        <f t="shared" si="54"/>
        <v>166.8</v>
      </c>
    </row>
    <row r="92" spans="1:52" x14ac:dyDescent="0.3">
      <c r="A92" s="9">
        <v>283</v>
      </c>
      <c r="B92" s="1" t="s">
        <v>125</v>
      </c>
      <c r="C92" s="1" t="s">
        <v>127</v>
      </c>
      <c r="D92" s="9" t="s">
        <v>441</v>
      </c>
      <c r="E92" s="10">
        <v>98</v>
      </c>
      <c r="F92" s="10">
        <v>2.5</v>
      </c>
      <c r="G92" s="10">
        <v>0</v>
      </c>
      <c r="H92" s="10">
        <f t="shared" si="32"/>
        <v>100.5</v>
      </c>
      <c r="I92" s="10">
        <v>101.8</v>
      </c>
      <c r="J92" s="11">
        <v>34449</v>
      </c>
      <c r="K92" s="10">
        <v>6.8</v>
      </c>
      <c r="L92" s="10">
        <v>0</v>
      </c>
      <c r="M92" s="10">
        <v>56</v>
      </c>
      <c r="N92" s="10">
        <v>3.8</v>
      </c>
      <c r="O92" s="10">
        <v>0</v>
      </c>
      <c r="P92" s="10">
        <f t="shared" si="33"/>
        <v>268.89999999999998</v>
      </c>
      <c r="Q92" s="11">
        <v>0</v>
      </c>
      <c r="R92" s="17">
        <f t="shared" si="34"/>
        <v>1368163</v>
      </c>
      <c r="S92" s="10">
        <v>98</v>
      </c>
      <c r="T92" s="10">
        <v>114.5</v>
      </c>
      <c r="U92" s="23"/>
      <c r="V92" s="10">
        <f t="shared" si="55"/>
        <v>114.5</v>
      </c>
      <c r="W92" s="24">
        <f t="shared" si="35"/>
        <v>2.5</v>
      </c>
      <c r="X92" s="23">
        <f t="shared" si="36"/>
        <v>0</v>
      </c>
      <c r="Y92" s="10">
        <f t="shared" si="37"/>
        <v>117</v>
      </c>
      <c r="Z92" s="10">
        <f t="shared" si="38"/>
        <v>113.4</v>
      </c>
      <c r="AA92" s="23">
        <v>6.8</v>
      </c>
      <c r="AB92" s="23">
        <v>0</v>
      </c>
      <c r="AC92" s="23">
        <v>56</v>
      </c>
      <c r="AD92" s="23">
        <v>3.8</v>
      </c>
      <c r="AE92" s="23">
        <v>0</v>
      </c>
      <c r="AF92" s="10">
        <f t="shared" si="39"/>
        <v>297</v>
      </c>
      <c r="AG92" s="25">
        <v>0</v>
      </c>
      <c r="AH92" s="17">
        <f t="shared" si="40"/>
        <v>1597266</v>
      </c>
      <c r="AI92" s="11">
        <f t="shared" si="41"/>
        <v>229103</v>
      </c>
      <c r="AJ92" s="11">
        <v>346945</v>
      </c>
      <c r="AK92" s="11">
        <f t="shared" si="42"/>
        <v>5201</v>
      </c>
      <c r="AL92" s="11">
        <f t="shared" si="43"/>
        <v>234304</v>
      </c>
      <c r="AO92" s="32">
        <v>283</v>
      </c>
      <c r="AP92" s="35">
        <f t="shared" si="44"/>
        <v>0</v>
      </c>
      <c r="AQ92" s="1" t="b">
        <f t="shared" si="45"/>
        <v>1</v>
      </c>
      <c r="AR92" s="30">
        <f t="shared" si="46"/>
        <v>164.13499999999999</v>
      </c>
      <c r="AS92" s="31">
        <f t="shared" si="47"/>
        <v>0.96926900000000005</v>
      </c>
      <c r="AT92" s="36">
        <f t="shared" si="48"/>
        <v>113.4</v>
      </c>
      <c r="AU92" s="1" t="b">
        <f t="shared" si="49"/>
        <v>0</v>
      </c>
      <c r="AV92" s="1">
        <f t="shared" si="50"/>
        <v>0</v>
      </c>
      <c r="AW92" s="31">
        <f t="shared" si="51"/>
        <v>0</v>
      </c>
      <c r="AX92" s="36">
        <f t="shared" si="52"/>
        <v>0</v>
      </c>
      <c r="AY92" s="37">
        <f t="shared" si="53"/>
        <v>0</v>
      </c>
      <c r="AZ92" s="39">
        <f t="shared" si="54"/>
        <v>113.4</v>
      </c>
    </row>
    <row r="93" spans="1:52" x14ac:dyDescent="0.3">
      <c r="A93" s="9">
        <v>284</v>
      </c>
      <c r="B93" s="1" t="s">
        <v>68</v>
      </c>
      <c r="C93" s="1" t="s">
        <v>69</v>
      </c>
      <c r="D93" s="9" t="s">
        <v>440</v>
      </c>
      <c r="E93" s="10">
        <v>360</v>
      </c>
      <c r="F93" s="10">
        <v>4.5</v>
      </c>
      <c r="G93" s="10">
        <v>0</v>
      </c>
      <c r="H93" s="10">
        <f t="shared" si="32"/>
        <v>364.5</v>
      </c>
      <c r="I93" s="10">
        <v>168.5</v>
      </c>
      <c r="J93" s="11">
        <v>231860</v>
      </c>
      <c r="K93" s="10">
        <v>45.6</v>
      </c>
      <c r="L93" s="10">
        <v>0.4</v>
      </c>
      <c r="M93" s="10">
        <v>59.1</v>
      </c>
      <c r="N93" s="10">
        <v>5.0999999999999996</v>
      </c>
      <c r="O93" s="10">
        <v>0</v>
      </c>
      <c r="P93" s="10">
        <f t="shared" si="33"/>
        <v>643.20000000000005</v>
      </c>
      <c r="Q93" s="11">
        <v>31640</v>
      </c>
      <c r="R93" s="17">
        <f t="shared" si="34"/>
        <v>3304242</v>
      </c>
      <c r="S93" s="10">
        <v>360</v>
      </c>
      <c r="T93" s="10">
        <v>355.9</v>
      </c>
      <c r="U93" s="23"/>
      <c r="V93" s="10">
        <f t="shared" si="55"/>
        <v>358</v>
      </c>
      <c r="W93" s="24">
        <f t="shared" si="35"/>
        <v>4.5</v>
      </c>
      <c r="X93" s="23">
        <f t="shared" si="36"/>
        <v>0</v>
      </c>
      <c r="Y93" s="10">
        <f t="shared" si="37"/>
        <v>362.5</v>
      </c>
      <c r="Z93" s="10">
        <f t="shared" si="38"/>
        <v>167.8</v>
      </c>
      <c r="AA93" s="23">
        <v>45.6</v>
      </c>
      <c r="AB93" s="23">
        <v>0.4</v>
      </c>
      <c r="AC93" s="23">
        <v>59.1</v>
      </c>
      <c r="AD93" s="23">
        <v>5.0999999999999996</v>
      </c>
      <c r="AE93" s="23">
        <v>0</v>
      </c>
      <c r="AF93" s="10">
        <f t="shared" si="39"/>
        <v>640.5</v>
      </c>
      <c r="AG93" s="25">
        <v>31640</v>
      </c>
      <c r="AH93" s="17">
        <f t="shared" si="40"/>
        <v>3476249</v>
      </c>
      <c r="AI93" s="11">
        <f t="shared" si="41"/>
        <v>172007</v>
      </c>
      <c r="AJ93" s="11">
        <v>411723</v>
      </c>
      <c r="AK93" s="11">
        <f t="shared" si="42"/>
        <v>6172</v>
      </c>
      <c r="AL93" s="11">
        <f t="shared" si="43"/>
        <v>178179</v>
      </c>
      <c r="AO93" s="32">
        <v>284</v>
      </c>
      <c r="AP93" s="35">
        <f t="shared" si="44"/>
        <v>0</v>
      </c>
      <c r="AQ93" s="1" t="b">
        <f t="shared" si="45"/>
        <v>0</v>
      </c>
      <c r="AR93" s="30">
        <f t="shared" si="46"/>
        <v>0</v>
      </c>
      <c r="AS93" s="31">
        <f t="shared" si="47"/>
        <v>0</v>
      </c>
      <c r="AT93" s="36">
        <f t="shared" si="48"/>
        <v>0</v>
      </c>
      <c r="AU93" s="1" t="b">
        <f t="shared" si="49"/>
        <v>1</v>
      </c>
      <c r="AV93" s="1">
        <f t="shared" si="50"/>
        <v>77.343800000000002</v>
      </c>
      <c r="AW93" s="31">
        <f t="shared" si="51"/>
        <v>0.46295199999999997</v>
      </c>
      <c r="AX93" s="36">
        <f t="shared" si="52"/>
        <v>167.8</v>
      </c>
      <c r="AY93" s="37">
        <f t="shared" si="53"/>
        <v>0</v>
      </c>
      <c r="AZ93" s="39">
        <f t="shared" si="54"/>
        <v>167.8</v>
      </c>
    </row>
    <row r="94" spans="1:52" x14ac:dyDescent="0.3">
      <c r="A94" s="9">
        <v>285</v>
      </c>
      <c r="B94" s="1" t="s">
        <v>70</v>
      </c>
      <c r="C94" s="1" t="s">
        <v>71</v>
      </c>
      <c r="D94" s="9" t="s">
        <v>440</v>
      </c>
      <c r="E94" s="10">
        <v>134.5</v>
      </c>
      <c r="F94" s="10">
        <v>1</v>
      </c>
      <c r="G94" s="10">
        <v>0</v>
      </c>
      <c r="H94" s="10">
        <f t="shared" si="32"/>
        <v>135.5</v>
      </c>
      <c r="I94" s="10">
        <v>124.7</v>
      </c>
      <c r="J94" s="11">
        <v>38480</v>
      </c>
      <c r="K94" s="10">
        <v>7.6</v>
      </c>
      <c r="L94" s="10">
        <v>0</v>
      </c>
      <c r="M94" s="10">
        <v>38.799999999999997</v>
      </c>
      <c r="N94" s="10">
        <v>0.6</v>
      </c>
      <c r="O94" s="10">
        <v>0</v>
      </c>
      <c r="P94" s="10">
        <f t="shared" si="33"/>
        <v>307.2</v>
      </c>
      <c r="Q94" s="11">
        <v>0</v>
      </c>
      <c r="R94" s="17">
        <f t="shared" si="34"/>
        <v>1563034</v>
      </c>
      <c r="S94" s="10">
        <v>134.5</v>
      </c>
      <c r="T94" s="10">
        <v>123.5</v>
      </c>
      <c r="U94" s="23"/>
      <c r="V94" s="10">
        <f t="shared" si="55"/>
        <v>129</v>
      </c>
      <c r="W94" s="24">
        <f t="shared" si="35"/>
        <v>1</v>
      </c>
      <c r="X94" s="23">
        <f t="shared" si="36"/>
        <v>0</v>
      </c>
      <c r="Y94" s="10">
        <f t="shared" si="37"/>
        <v>130</v>
      </c>
      <c r="Z94" s="10">
        <f t="shared" si="38"/>
        <v>121.5</v>
      </c>
      <c r="AA94" s="23">
        <v>7.6</v>
      </c>
      <c r="AB94" s="23">
        <v>0</v>
      </c>
      <c r="AC94" s="23">
        <v>38.799999999999997</v>
      </c>
      <c r="AD94" s="23">
        <v>0.6</v>
      </c>
      <c r="AE94" s="23">
        <v>0</v>
      </c>
      <c r="AF94" s="10">
        <f t="shared" si="39"/>
        <v>298.5</v>
      </c>
      <c r="AG94" s="25">
        <v>0</v>
      </c>
      <c r="AH94" s="17">
        <f t="shared" si="40"/>
        <v>1605333</v>
      </c>
      <c r="AI94" s="11">
        <f t="shared" si="41"/>
        <v>42299</v>
      </c>
      <c r="AJ94" s="11">
        <v>179889</v>
      </c>
      <c r="AK94" s="11">
        <f t="shared" si="42"/>
        <v>2696</v>
      </c>
      <c r="AL94" s="11">
        <f t="shared" si="43"/>
        <v>44995</v>
      </c>
      <c r="AO94" s="32">
        <v>285</v>
      </c>
      <c r="AP94" s="35">
        <f t="shared" si="44"/>
        <v>0</v>
      </c>
      <c r="AQ94" s="1" t="b">
        <f t="shared" si="45"/>
        <v>1</v>
      </c>
      <c r="AR94" s="30">
        <f t="shared" si="46"/>
        <v>289.64999999999998</v>
      </c>
      <c r="AS94" s="31">
        <f t="shared" si="47"/>
        <v>0.934809</v>
      </c>
      <c r="AT94" s="36">
        <f t="shared" si="48"/>
        <v>121.5</v>
      </c>
      <c r="AU94" s="1" t="b">
        <f t="shared" si="49"/>
        <v>0</v>
      </c>
      <c r="AV94" s="1">
        <f t="shared" si="50"/>
        <v>0</v>
      </c>
      <c r="AW94" s="31">
        <f t="shared" si="51"/>
        <v>0</v>
      </c>
      <c r="AX94" s="36">
        <f t="shared" si="52"/>
        <v>0</v>
      </c>
      <c r="AY94" s="37">
        <f t="shared" si="53"/>
        <v>0</v>
      </c>
      <c r="AZ94" s="39">
        <f t="shared" si="54"/>
        <v>121.5</v>
      </c>
    </row>
    <row r="95" spans="1:52" x14ac:dyDescent="0.3">
      <c r="A95" s="9">
        <v>286</v>
      </c>
      <c r="B95" s="1" t="s">
        <v>70</v>
      </c>
      <c r="C95" s="1" t="s">
        <v>72</v>
      </c>
      <c r="D95" s="9" t="s">
        <v>441</v>
      </c>
      <c r="E95" s="10">
        <v>369.3</v>
      </c>
      <c r="F95" s="10">
        <v>6.5</v>
      </c>
      <c r="G95" s="10">
        <v>0</v>
      </c>
      <c r="H95" s="10">
        <f t="shared" si="32"/>
        <v>375.8</v>
      </c>
      <c r="I95" s="10">
        <v>172.3</v>
      </c>
      <c r="J95" s="11">
        <v>145749</v>
      </c>
      <c r="K95" s="10">
        <v>28.6</v>
      </c>
      <c r="L95" s="10">
        <v>1.1000000000000001</v>
      </c>
      <c r="M95" s="10">
        <v>135.5</v>
      </c>
      <c r="N95" s="10">
        <v>5.5</v>
      </c>
      <c r="O95" s="10">
        <v>0</v>
      </c>
      <c r="P95" s="10">
        <f t="shared" si="33"/>
        <v>718.8</v>
      </c>
      <c r="Q95" s="11">
        <v>0</v>
      </c>
      <c r="R95" s="17">
        <f t="shared" si="34"/>
        <v>3657254</v>
      </c>
      <c r="S95" s="10">
        <v>361.6</v>
      </c>
      <c r="T95" s="10">
        <v>340.6</v>
      </c>
      <c r="U95" s="23"/>
      <c r="V95" s="10">
        <f t="shared" si="55"/>
        <v>351.1</v>
      </c>
      <c r="W95" s="24">
        <f t="shared" si="35"/>
        <v>6.5</v>
      </c>
      <c r="X95" s="23">
        <f t="shared" si="36"/>
        <v>0</v>
      </c>
      <c r="Y95" s="10">
        <f t="shared" si="37"/>
        <v>357.6</v>
      </c>
      <c r="Z95" s="10">
        <f t="shared" si="38"/>
        <v>166.1</v>
      </c>
      <c r="AA95" s="23">
        <v>28.6</v>
      </c>
      <c r="AB95" s="23">
        <v>1.1000000000000001</v>
      </c>
      <c r="AC95" s="23">
        <v>135.5</v>
      </c>
      <c r="AD95" s="23">
        <v>5.5</v>
      </c>
      <c r="AE95" s="23">
        <v>0</v>
      </c>
      <c r="AF95" s="10">
        <f t="shared" si="39"/>
        <v>694.4</v>
      </c>
      <c r="AG95" s="25">
        <v>0</v>
      </c>
      <c r="AH95" s="17">
        <f t="shared" si="40"/>
        <v>3734483</v>
      </c>
      <c r="AI95" s="11">
        <f t="shared" si="41"/>
        <v>77229</v>
      </c>
      <c r="AJ95" s="11">
        <v>693943</v>
      </c>
      <c r="AK95" s="11">
        <f t="shared" si="42"/>
        <v>10402</v>
      </c>
      <c r="AL95" s="11">
        <f t="shared" si="43"/>
        <v>87631</v>
      </c>
      <c r="AO95" s="32">
        <v>286</v>
      </c>
      <c r="AP95" s="35">
        <f t="shared" si="44"/>
        <v>0</v>
      </c>
      <c r="AQ95" s="1" t="b">
        <f t="shared" si="45"/>
        <v>0</v>
      </c>
      <c r="AR95" s="30">
        <f t="shared" si="46"/>
        <v>0</v>
      </c>
      <c r="AS95" s="31">
        <f t="shared" si="47"/>
        <v>0</v>
      </c>
      <c r="AT95" s="36">
        <f t="shared" si="48"/>
        <v>0</v>
      </c>
      <c r="AU95" s="1" t="b">
        <f t="shared" si="49"/>
        <v>1</v>
      </c>
      <c r="AV95" s="1">
        <f t="shared" si="50"/>
        <v>71.28</v>
      </c>
      <c r="AW95" s="31">
        <f t="shared" si="51"/>
        <v>0.464617</v>
      </c>
      <c r="AX95" s="36">
        <f t="shared" si="52"/>
        <v>166.1</v>
      </c>
      <c r="AY95" s="37">
        <f t="shared" si="53"/>
        <v>0</v>
      </c>
      <c r="AZ95" s="39">
        <f t="shared" si="54"/>
        <v>166.1</v>
      </c>
    </row>
    <row r="96" spans="1:52" x14ac:dyDescent="0.3">
      <c r="A96" s="9">
        <v>287</v>
      </c>
      <c r="B96" s="1" t="s">
        <v>142</v>
      </c>
      <c r="C96" s="1" t="s">
        <v>143</v>
      </c>
      <c r="D96" s="9" t="s">
        <v>440</v>
      </c>
      <c r="E96" s="10">
        <v>614</v>
      </c>
      <c r="F96" s="10">
        <v>3</v>
      </c>
      <c r="G96" s="10">
        <v>0</v>
      </c>
      <c r="H96" s="10">
        <f t="shared" si="32"/>
        <v>617</v>
      </c>
      <c r="I96" s="10">
        <v>232.3</v>
      </c>
      <c r="J96" s="11">
        <v>431494</v>
      </c>
      <c r="K96" s="10">
        <v>84.8</v>
      </c>
      <c r="L96" s="10">
        <v>0</v>
      </c>
      <c r="M96" s="10">
        <v>128.5</v>
      </c>
      <c r="N96" s="10">
        <v>22.4</v>
      </c>
      <c r="O96" s="10">
        <v>0</v>
      </c>
      <c r="P96" s="10">
        <f t="shared" si="33"/>
        <v>1085</v>
      </c>
      <c r="Q96" s="11">
        <v>1400</v>
      </c>
      <c r="R96" s="17">
        <f t="shared" si="34"/>
        <v>5521880</v>
      </c>
      <c r="S96" s="10">
        <v>589.5</v>
      </c>
      <c r="T96" s="10">
        <v>586.5</v>
      </c>
      <c r="U96" s="23"/>
      <c r="V96" s="10">
        <f t="shared" si="55"/>
        <v>588</v>
      </c>
      <c r="W96" s="24">
        <f t="shared" si="35"/>
        <v>3</v>
      </c>
      <c r="X96" s="23">
        <f t="shared" si="36"/>
        <v>0</v>
      </c>
      <c r="Y96" s="10">
        <f t="shared" si="37"/>
        <v>591</v>
      </c>
      <c r="Z96" s="10">
        <f t="shared" si="38"/>
        <v>227.7</v>
      </c>
      <c r="AA96" s="23">
        <v>84.8</v>
      </c>
      <c r="AB96" s="23">
        <v>0</v>
      </c>
      <c r="AC96" s="23">
        <v>128.5</v>
      </c>
      <c r="AD96" s="23">
        <v>22.4</v>
      </c>
      <c r="AE96" s="23">
        <v>0</v>
      </c>
      <c r="AF96" s="10">
        <f t="shared" si="39"/>
        <v>1054.4000000000001</v>
      </c>
      <c r="AG96" s="25">
        <v>1400</v>
      </c>
      <c r="AH96" s="17">
        <f t="shared" si="40"/>
        <v>5671963</v>
      </c>
      <c r="AI96" s="11">
        <f t="shared" si="41"/>
        <v>150083</v>
      </c>
      <c r="AJ96" s="11">
        <v>874322</v>
      </c>
      <c r="AK96" s="11">
        <f t="shared" si="42"/>
        <v>13106</v>
      </c>
      <c r="AL96" s="11">
        <f t="shared" si="43"/>
        <v>163189</v>
      </c>
      <c r="AO96" s="32">
        <v>287</v>
      </c>
      <c r="AP96" s="35">
        <f t="shared" si="44"/>
        <v>0</v>
      </c>
      <c r="AQ96" s="1" t="b">
        <f t="shared" si="45"/>
        <v>0</v>
      </c>
      <c r="AR96" s="30">
        <f t="shared" si="46"/>
        <v>0</v>
      </c>
      <c r="AS96" s="31">
        <f t="shared" si="47"/>
        <v>0</v>
      </c>
      <c r="AT96" s="36">
        <f t="shared" si="48"/>
        <v>0</v>
      </c>
      <c r="AU96" s="1" t="b">
        <f t="shared" si="49"/>
        <v>1</v>
      </c>
      <c r="AV96" s="1">
        <f t="shared" si="50"/>
        <v>360.11250000000001</v>
      </c>
      <c r="AW96" s="31">
        <f t="shared" si="51"/>
        <v>0.38531900000000002</v>
      </c>
      <c r="AX96" s="36">
        <f t="shared" si="52"/>
        <v>227.7</v>
      </c>
      <c r="AY96" s="37">
        <f t="shared" si="53"/>
        <v>0</v>
      </c>
      <c r="AZ96" s="39">
        <f t="shared" si="54"/>
        <v>227.7</v>
      </c>
    </row>
    <row r="97" spans="1:52" x14ac:dyDescent="0.3">
      <c r="A97" s="9">
        <v>288</v>
      </c>
      <c r="B97" s="1" t="s">
        <v>142</v>
      </c>
      <c r="C97" s="1" t="s">
        <v>144</v>
      </c>
      <c r="D97" s="9" t="s">
        <v>441</v>
      </c>
      <c r="E97" s="10">
        <v>515.29999999999995</v>
      </c>
      <c r="F97" s="10">
        <v>3.5</v>
      </c>
      <c r="G97" s="10">
        <v>0</v>
      </c>
      <c r="H97" s="10">
        <f t="shared" si="32"/>
        <v>518.79999999999995</v>
      </c>
      <c r="I97" s="10">
        <v>212.6</v>
      </c>
      <c r="J97" s="11">
        <v>364794</v>
      </c>
      <c r="K97" s="10">
        <v>71.7</v>
      </c>
      <c r="L97" s="10">
        <v>0.9</v>
      </c>
      <c r="M97" s="10">
        <v>142.6</v>
      </c>
      <c r="N97" s="10">
        <v>24.6</v>
      </c>
      <c r="O97" s="10">
        <v>0</v>
      </c>
      <c r="P97" s="10">
        <f t="shared" si="33"/>
        <v>971.2</v>
      </c>
      <c r="Q97" s="11">
        <v>0</v>
      </c>
      <c r="R97" s="17">
        <f t="shared" si="34"/>
        <v>4941466</v>
      </c>
      <c r="S97" s="10">
        <v>515.29999999999995</v>
      </c>
      <c r="T97" s="10">
        <v>541</v>
      </c>
      <c r="U97" s="23"/>
      <c r="V97" s="10">
        <f t="shared" si="55"/>
        <v>541</v>
      </c>
      <c r="W97" s="24">
        <f t="shared" si="35"/>
        <v>3.5</v>
      </c>
      <c r="X97" s="23">
        <f t="shared" si="36"/>
        <v>0</v>
      </c>
      <c r="Y97" s="10">
        <f t="shared" si="37"/>
        <v>544.5</v>
      </c>
      <c r="Z97" s="10">
        <f t="shared" si="38"/>
        <v>218.4</v>
      </c>
      <c r="AA97" s="23">
        <v>71.7</v>
      </c>
      <c r="AB97" s="23">
        <v>0.9</v>
      </c>
      <c r="AC97" s="23">
        <v>142.6</v>
      </c>
      <c r="AD97" s="23">
        <v>24.6</v>
      </c>
      <c r="AE97" s="23">
        <v>0</v>
      </c>
      <c r="AF97" s="10">
        <f t="shared" si="39"/>
        <v>1002.7</v>
      </c>
      <c r="AG97" s="25">
        <v>0</v>
      </c>
      <c r="AH97" s="17">
        <f t="shared" si="40"/>
        <v>5392521</v>
      </c>
      <c r="AI97" s="11">
        <f t="shared" si="41"/>
        <v>451055</v>
      </c>
      <c r="AJ97" s="11">
        <v>552771</v>
      </c>
      <c r="AK97" s="11">
        <f t="shared" si="42"/>
        <v>8286</v>
      </c>
      <c r="AL97" s="11">
        <f t="shared" si="43"/>
        <v>459341</v>
      </c>
      <c r="AO97" s="32">
        <v>288</v>
      </c>
      <c r="AP97" s="35">
        <f t="shared" si="44"/>
        <v>0</v>
      </c>
      <c r="AQ97" s="1" t="b">
        <f t="shared" si="45"/>
        <v>0</v>
      </c>
      <c r="AR97" s="30">
        <f t="shared" si="46"/>
        <v>0</v>
      </c>
      <c r="AS97" s="31">
        <f t="shared" si="47"/>
        <v>0</v>
      </c>
      <c r="AT97" s="36">
        <f t="shared" si="48"/>
        <v>0</v>
      </c>
      <c r="AU97" s="1" t="b">
        <f t="shared" si="49"/>
        <v>1</v>
      </c>
      <c r="AV97" s="1">
        <f t="shared" si="50"/>
        <v>302.56880000000001</v>
      </c>
      <c r="AW97" s="31">
        <f t="shared" si="51"/>
        <v>0.40111799999999997</v>
      </c>
      <c r="AX97" s="36">
        <f t="shared" si="52"/>
        <v>218.4</v>
      </c>
      <c r="AY97" s="37">
        <f t="shared" si="53"/>
        <v>0</v>
      </c>
      <c r="AZ97" s="39">
        <f t="shared" si="54"/>
        <v>218.4</v>
      </c>
    </row>
    <row r="98" spans="1:52" x14ac:dyDescent="0.3">
      <c r="A98" s="9">
        <v>289</v>
      </c>
      <c r="B98" s="1" t="s">
        <v>142</v>
      </c>
      <c r="C98" s="1" t="s">
        <v>145</v>
      </c>
      <c r="D98" s="9" t="s">
        <v>441</v>
      </c>
      <c r="E98" s="10">
        <v>774.5</v>
      </c>
      <c r="F98" s="10">
        <v>11.5</v>
      </c>
      <c r="G98" s="10">
        <v>0</v>
      </c>
      <c r="H98" s="10">
        <f t="shared" si="32"/>
        <v>786</v>
      </c>
      <c r="I98" s="10">
        <v>250.8</v>
      </c>
      <c r="J98" s="11">
        <v>230626</v>
      </c>
      <c r="K98" s="10">
        <v>45.3</v>
      </c>
      <c r="L98" s="10">
        <v>0</v>
      </c>
      <c r="M98" s="10">
        <v>98.3</v>
      </c>
      <c r="N98" s="10">
        <v>23.7</v>
      </c>
      <c r="O98" s="10">
        <v>0</v>
      </c>
      <c r="P98" s="10">
        <f t="shared" si="33"/>
        <v>1204.0999999999999</v>
      </c>
      <c r="Q98" s="11">
        <v>16800</v>
      </c>
      <c r="R98" s="17">
        <f t="shared" si="34"/>
        <v>6143261</v>
      </c>
      <c r="S98" s="10">
        <v>774.5</v>
      </c>
      <c r="T98" s="10">
        <v>745</v>
      </c>
      <c r="U98" s="23"/>
      <c r="V98" s="10">
        <f t="shared" si="55"/>
        <v>759.8</v>
      </c>
      <c r="W98" s="24">
        <f t="shared" si="35"/>
        <v>11.5</v>
      </c>
      <c r="X98" s="23">
        <f t="shared" si="36"/>
        <v>0</v>
      </c>
      <c r="Y98" s="10">
        <f t="shared" si="37"/>
        <v>771.3</v>
      </c>
      <c r="Z98" s="10">
        <f t="shared" si="38"/>
        <v>249.9</v>
      </c>
      <c r="AA98" s="23">
        <v>45.3</v>
      </c>
      <c r="AB98" s="23">
        <v>0</v>
      </c>
      <c r="AC98" s="23">
        <v>98.3</v>
      </c>
      <c r="AD98" s="23">
        <v>23.7</v>
      </c>
      <c r="AE98" s="23">
        <v>0</v>
      </c>
      <c r="AF98" s="10">
        <f t="shared" si="39"/>
        <v>1188.5</v>
      </c>
      <c r="AG98" s="25">
        <v>16800</v>
      </c>
      <c r="AH98" s="17">
        <f t="shared" si="40"/>
        <v>6408553</v>
      </c>
      <c r="AI98" s="11">
        <f t="shared" si="41"/>
        <v>265292</v>
      </c>
      <c r="AJ98" s="11">
        <v>894370</v>
      </c>
      <c r="AK98" s="11">
        <f t="shared" si="42"/>
        <v>13406</v>
      </c>
      <c r="AL98" s="11">
        <f t="shared" si="43"/>
        <v>278698</v>
      </c>
      <c r="AO98" s="32">
        <v>289</v>
      </c>
      <c r="AP98" s="35">
        <f t="shared" si="44"/>
        <v>0</v>
      </c>
      <c r="AQ98" s="1" t="b">
        <f t="shared" si="45"/>
        <v>0</v>
      </c>
      <c r="AR98" s="30">
        <f t="shared" si="46"/>
        <v>0</v>
      </c>
      <c r="AS98" s="31">
        <f t="shared" si="47"/>
        <v>0</v>
      </c>
      <c r="AT98" s="36">
        <f t="shared" si="48"/>
        <v>0</v>
      </c>
      <c r="AU98" s="1" t="b">
        <f t="shared" si="49"/>
        <v>1</v>
      </c>
      <c r="AV98" s="1">
        <f t="shared" si="50"/>
        <v>583.23379999999997</v>
      </c>
      <c r="AW98" s="31">
        <f t="shared" si="51"/>
        <v>0.32406299999999999</v>
      </c>
      <c r="AX98" s="36">
        <f t="shared" si="52"/>
        <v>249.9</v>
      </c>
      <c r="AY98" s="37">
        <f t="shared" si="53"/>
        <v>0</v>
      </c>
      <c r="AZ98" s="39">
        <f t="shared" si="54"/>
        <v>249.9</v>
      </c>
    </row>
    <row r="99" spans="1:52" x14ac:dyDescent="0.3">
      <c r="A99" s="9">
        <v>290</v>
      </c>
      <c r="B99" s="1" t="s">
        <v>142</v>
      </c>
      <c r="C99" s="1" t="s">
        <v>146</v>
      </c>
      <c r="D99" s="9" t="s">
        <v>440</v>
      </c>
      <c r="E99" s="10">
        <v>2209.9</v>
      </c>
      <c r="F99" s="10">
        <v>39</v>
      </c>
      <c r="G99" s="10">
        <v>0</v>
      </c>
      <c r="H99" s="10">
        <f t="shared" si="32"/>
        <v>2248.9</v>
      </c>
      <c r="I99" s="10">
        <v>78.8</v>
      </c>
      <c r="J99" s="11">
        <v>374726</v>
      </c>
      <c r="K99" s="10">
        <v>73.599999999999994</v>
      </c>
      <c r="L99" s="10">
        <v>6.8</v>
      </c>
      <c r="M99" s="10">
        <v>635.29999999999995</v>
      </c>
      <c r="N99" s="10">
        <v>58.4</v>
      </c>
      <c r="O99" s="10">
        <v>0</v>
      </c>
      <c r="P99" s="10">
        <f t="shared" si="33"/>
        <v>3101.8</v>
      </c>
      <c r="Q99" s="11">
        <v>53760</v>
      </c>
      <c r="R99" s="17">
        <f t="shared" si="34"/>
        <v>15835718</v>
      </c>
      <c r="S99" s="10">
        <v>2209.9</v>
      </c>
      <c r="T99" s="10">
        <v>2116.1999999999998</v>
      </c>
      <c r="U99" s="23"/>
      <c r="V99" s="10">
        <f t="shared" si="55"/>
        <v>2163.1</v>
      </c>
      <c r="W99" s="24">
        <f t="shared" si="35"/>
        <v>39</v>
      </c>
      <c r="X99" s="23">
        <f t="shared" si="36"/>
        <v>0</v>
      </c>
      <c r="Y99" s="10">
        <f t="shared" si="37"/>
        <v>2202.1</v>
      </c>
      <c r="Z99" s="10">
        <f t="shared" si="38"/>
        <v>77.2</v>
      </c>
      <c r="AA99" s="23">
        <v>73.599999999999994</v>
      </c>
      <c r="AB99" s="23">
        <v>6.8</v>
      </c>
      <c r="AC99" s="23">
        <v>635.29999999999995</v>
      </c>
      <c r="AD99" s="23">
        <v>58.4</v>
      </c>
      <c r="AE99" s="23">
        <v>0</v>
      </c>
      <c r="AF99" s="10">
        <f t="shared" si="39"/>
        <v>3053.4</v>
      </c>
      <c r="AG99" s="25">
        <v>53760</v>
      </c>
      <c r="AH99" s="17">
        <f t="shared" si="40"/>
        <v>16474945</v>
      </c>
      <c r="AI99" s="11">
        <f t="shared" si="41"/>
        <v>639227</v>
      </c>
      <c r="AJ99" s="11">
        <v>2679091</v>
      </c>
      <c r="AK99" s="11">
        <f t="shared" si="42"/>
        <v>40158</v>
      </c>
      <c r="AL99" s="11">
        <f t="shared" si="43"/>
        <v>679385</v>
      </c>
      <c r="AO99" s="32">
        <v>290</v>
      </c>
      <c r="AP99" s="35">
        <f t="shared" si="44"/>
        <v>0</v>
      </c>
      <c r="AQ99" s="1" t="b">
        <f t="shared" si="45"/>
        <v>0</v>
      </c>
      <c r="AR99" s="30">
        <f t="shared" si="46"/>
        <v>0</v>
      </c>
      <c r="AS99" s="31">
        <f t="shared" si="47"/>
        <v>0</v>
      </c>
      <c r="AT99" s="36">
        <f t="shared" si="48"/>
        <v>0</v>
      </c>
      <c r="AU99" s="1" t="b">
        <f t="shared" si="49"/>
        <v>0</v>
      </c>
      <c r="AV99" s="1">
        <f t="shared" si="50"/>
        <v>0</v>
      </c>
      <c r="AW99" s="31">
        <f t="shared" si="51"/>
        <v>0</v>
      </c>
      <c r="AX99" s="36">
        <f t="shared" si="52"/>
        <v>0</v>
      </c>
      <c r="AY99" s="37">
        <f t="shared" si="53"/>
        <v>77.2</v>
      </c>
      <c r="AZ99" s="39">
        <f t="shared" si="54"/>
        <v>77.2</v>
      </c>
    </row>
    <row r="100" spans="1:52" x14ac:dyDescent="0.3">
      <c r="A100" s="9">
        <v>291</v>
      </c>
      <c r="B100" s="1" t="s">
        <v>149</v>
      </c>
      <c r="C100" s="1" t="s">
        <v>150</v>
      </c>
      <c r="D100" s="9" t="s">
        <v>440</v>
      </c>
      <c r="E100" s="10">
        <v>63</v>
      </c>
      <c r="F100" s="10">
        <v>1</v>
      </c>
      <c r="G100" s="10">
        <v>0</v>
      </c>
      <c r="H100" s="10">
        <f t="shared" si="32"/>
        <v>64</v>
      </c>
      <c r="I100" s="10">
        <v>64.900000000000006</v>
      </c>
      <c r="J100" s="11">
        <v>43391</v>
      </c>
      <c r="K100" s="10">
        <v>8.5</v>
      </c>
      <c r="L100" s="10">
        <v>0</v>
      </c>
      <c r="M100" s="10">
        <v>13.8</v>
      </c>
      <c r="N100" s="10">
        <v>0.9</v>
      </c>
      <c r="O100" s="10">
        <v>0</v>
      </c>
      <c r="P100" s="10">
        <f t="shared" si="33"/>
        <v>152.1</v>
      </c>
      <c r="Q100" s="11">
        <v>0</v>
      </c>
      <c r="R100" s="17">
        <f t="shared" si="34"/>
        <v>773885</v>
      </c>
      <c r="S100" s="10">
        <v>60</v>
      </c>
      <c r="T100" s="10">
        <v>67</v>
      </c>
      <c r="U100" s="23"/>
      <c r="V100" s="10">
        <f t="shared" si="55"/>
        <v>67</v>
      </c>
      <c r="W100" s="24">
        <f t="shared" si="35"/>
        <v>1</v>
      </c>
      <c r="X100" s="23">
        <f t="shared" si="36"/>
        <v>0</v>
      </c>
      <c r="Y100" s="10">
        <f t="shared" si="37"/>
        <v>68</v>
      </c>
      <c r="Z100" s="10">
        <f t="shared" si="38"/>
        <v>69</v>
      </c>
      <c r="AA100" s="23">
        <v>8.5</v>
      </c>
      <c r="AB100" s="23">
        <v>0</v>
      </c>
      <c r="AC100" s="23">
        <v>13.8</v>
      </c>
      <c r="AD100" s="23">
        <v>0.9</v>
      </c>
      <c r="AE100" s="23">
        <v>0</v>
      </c>
      <c r="AF100" s="10">
        <f t="shared" si="39"/>
        <v>160.19999999999999</v>
      </c>
      <c r="AG100" s="25">
        <v>0</v>
      </c>
      <c r="AH100" s="17">
        <f t="shared" si="40"/>
        <v>861556</v>
      </c>
      <c r="AI100" s="11">
        <f t="shared" si="41"/>
        <v>87671</v>
      </c>
      <c r="AJ100" s="11">
        <v>98357</v>
      </c>
      <c r="AK100" s="11">
        <f t="shared" si="42"/>
        <v>1474</v>
      </c>
      <c r="AL100" s="11">
        <f t="shared" si="43"/>
        <v>89145</v>
      </c>
      <c r="AO100" s="32">
        <v>291</v>
      </c>
      <c r="AP100" s="35">
        <f t="shared" si="44"/>
        <v>69</v>
      </c>
      <c r="AQ100" s="1" t="b">
        <f t="shared" si="45"/>
        <v>0</v>
      </c>
      <c r="AR100" s="30">
        <f t="shared" si="46"/>
        <v>0</v>
      </c>
      <c r="AS100" s="31">
        <f t="shared" si="47"/>
        <v>0</v>
      </c>
      <c r="AT100" s="36">
        <f t="shared" si="48"/>
        <v>0</v>
      </c>
      <c r="AU100" s="1" t="b">
        <f t="shared" si="49"/>
        <v>0</v>
      </c>
      <c r="AV100" s="1">
        <f t="shared" si="50"/>
        <v>0</v>
      </c>
      <c r="AW100" s="31">
        <f t="shared" si="51"/>
        <v>0</v>
      </c>
      <c r="AX100" s="36">
        <f t="shared" si="52"/>
        <v>0</v>
      </c>
      <c r="AY100" s="37">
        <f t="shared" si="53"/>
        <v>0</v>
      </c>
      <c r="AZ100" s="39">
        <f t="shared" si="54"/>
        <v>69</v>
      </c>
    </row>
    <row r="101" spans="1:52" x14ac:dyDescent="0.3">
      <c r="A101" s="9">
        <v>292</v>
      </c>
      <c r="B101" s="1" t="s">
        <v>149</v>
      </c>
      <c r="C101" s="1" t="s">
        <v>151</v>
      </c>
      <c r="D101" s="9" t="s">
        <v>440</v>
      </c>
      <c r="E101" s="10">
        <v>109.5</v>
      </c>
      <c r="F101" s="10">
        <v>0</v>
      </c>
      <c r="G101" s="10">
        <v>0</v>
      </c>
      <c r="H101" s="10">
        <f t="shared" si="32"/>
        <v>109.5</v>
      </c>
      <c r="I101" s="10">
        <v>108.3</v>
      </c>
      <c r="J101" s="11">
        <v>103763</v>
      </c>
      <c r="K101" s="10">
        <v>20.399999999999999</v>
      </c>
      <c r="L101" s="10">
        <v>0.2</v>
      </c>
      <c r="M101" s="10">
        <v>31.2</v>
      </c>
      <c r="N101" s="10">
        <v>2.6</v>
      </c>
      <c r="O101" s="10">
        <v>0</v>
      </c>
      <c r="P101" s="10">
        <f t="shared" si="33"/>
        <v>272.2</v>
      </c>
      <c r="Q101" s="11">
        <v>0</v>
      </c>
      <c r="R101" s="17">
        <f t="shared" si="34"/>
        <v>1384954</v>
      </c>
      <c r="S101" s="10">
        <v>109.5</v>
      </c>
      <c r="T101" s="10">
        <v>116.5</v>
      </c>
      <c r="U101" s="23"/>
      <c r="V101" s="10">
        <f t="shared" si="55"/>
        <v>116.5</v>
      </c>
      <c r="W101" s="24">
        <f t="shared" si="35"/>
        <v>0</v>
      </c>
      <c r="X101" s="23">
        <f t="shared" si="36"/>
        <v>0</v>
      </c>
      <c r="Y101" s="10">
        <f t="shared" si="37"/>
        <v>116.5</v>
      </c>
      <c r="Z101" s="10">
        <f t="shared" si="38"/>
        <v>113.1</v>
      </c>
      <c r="AA101" s="23">
        <v>20.399999999999999</v>
      </c>
      <c r="AB101" s="23">
        <v>0.2</v>
      </c>
      <c r="AC101" s="23">
        <v>31.2</v>
      </c>
      <c r="AD101" s="23">
        <v>2.6</v>
      </c>
      <c r="AE101" s="23">
        <v>0</v>
      </c>
      <c r="AF101" s="10">
        <f t="shared" si="39"/>
        <v>284</v>
      </c>
      <c r="AG101" s="25">
        <v>0</v>
      </c>
      <c r="AH101" s="17">
        <f t="shared" si="40"/>
        <v>1527352</v>
      </c>
      <c r="AI101" s="11">
        <f t="shared" si="41"/>
        <v>142398</v>
      </c>
      <c r="AJ101" s="11">
        <v>110274</v>
      </c>
      <c r="AK101" s="11">
        <f t="shared" si="42"/>
        <v>1653</v>
      </c>
      <c r="AL101" s="11">
        <f t="shared" si="43"/>
        <v>144051</v>
      </c>
      <c r="AO101" s="32">
        <v>292</v>
      </c>
      <c r="AP101" s="35">
        <f t="shared" si="44"/>
        <v>0</v>
      </c>
      <c r="AQ101" s="1" t="b">
        <f t="shared" si="45"/>
        <v>1</v>
      </c>
      <c r="AR101" s="30">
        <f t="shared" si="46"/>
        <v>159.30799999999999</v>
      </c>
      <c r="AS101" s="31">
        <f t="shared" si="47"/>
        <v>0.97059399999999996</v>
      </c>
      <c r="AT101" s="36">
        <f t="shared" si="48"/>
        <v>113.1</v>
      </c>
      <c r="AU101" s="1" t="b">
        <f t="shared" si="49"/>
        <v>0</v>
      </c>
      <c r="AV101" s="1">
        <f t="shared" si="50"/>
        <v>0</v>
      </c>
      <c r="AW101" s="31">
        <f t="shared" si="51"/>
        <v>0</v>
      </c>
      <c r="AX101" s="36">
        <f t="shared" si="52"/>
        <v>0</v>
      </c>
      <c r="AY101" s="37">
        <f t="shared" si="53"/>
        <v>0</v>
      </c>
      <c r="AZ101" s="39">
        <f t="shared" si="54"/>
        <v>113.1</v>
      </c>
    </row>
    <row r="102" spans="1:52" x14ac:dyDescent="0.3">
      <c r="A102" s="9">
        <v>293</v>
      </c>
      <c r="B102" s="1" t="s">
        <v>149</v>
      </c>
      <c r="C102" s="1" t="s">
        <v>152</v>
      </c>
      <c r="D102" s="9" t="s">
        <v>440</v>
      </c>
      <c r="E102" s="10">
        <v>307.5</v>
      </c>
      <c r="F102" s="10">
        <v>4</v>
      </c>
      <c r="G102" s="10">
        <v>0</v>
      </c>
      <c r="H102" s="10">
        <f t="shared" si="32"/>
        <v>311.5</v>
      </c>
      <c r="I102" s="10">
        <v>149.6</v>
      </c>
      <c r="J102" s="11">
        <v>130797</v>
      </c>
      <c r="K102" s="10">
        <v>25.7</v>
      </c>
      <c r="L102" s="10">
        <v>0.9</v>
      </c>
      <c r="M102" s="10">
        <v>36.799999999999997</v>
      </c>
      <c r="N102" s="10">
        <v>10.8</v>
      </c>
      <c r="O102" s="10">
        <v>0</v>
      </c>
      <c r="P102" s="10">
        <f t="shared" si="33"/>
        <v>535.29999999999995</v>
      </c>
      <c r="Q102" s="11">
        <v>0</v>
      </c>
      <c r="R102" s="17">
        <f t="shared" si="34"/>
        <v>2723606</v>
      </c>
      <c r="S102" s="10">
        <v>306.7</v>
      </c>
      <c r="T102" s="10">
        <v>289.2</v>
      </c>
      <c r="U102" s="23"/>
      <c r="V102" s="10">
        <f t="shared" si="55"/>
        <v>298</v>
      </c>
      <c r="W102" s="24">
        <f t="shared" si="35"/>
        <v>4</v>
      </c>
      <c r="X102" s="23">
        <f t="shared" si="36"/>
        <v>0</v>
      </c>
      <c r="Y102" s="10">
        <f t="shared" si="37"/>
        <v>302</v>
      </c>
      <c r="Z102" s="10">
        <f t="shared" si="38"/>
        <v>146</v>
      </c>
      <c r="AA102" s="23">
        <v>25.7</v>
      </c>
      <c r="AB102" s="23">
        <v>0.9</v>
      </c>
      <c r="AC102" s="23">
        <v>36.799999999999997</v>
      </c>
      <c r="AD102" s="23">
        <v>10.8</v>
      </c>
      <c r="AE102" s="23">
        <v>0</v>
      </c>
      <c r="AF102" s="10">
        <f t="shared" si="39"/>
        <v>522.20000000000005</v>
      </c>
      <c r="AG102" s="25">
        <v>0</v>
      </c>
      <c r="AH102" s="17">
        <f t="shared" si="40"/>
        <v>2808392</v>
      </c>
      <c r="AI102" s="11">
        <f t="shared" si="41"/>
        <v>84786</v>
      </c>
      <c r="AJ102" s="11">
        <v>338135</v>
      </c>
      <c r="AK102" s="11">
        <f t="shared" si="42"/>
        <v>5068</v>
      </c>
      <c r="AL102" s="11">
        <f t="shared" si="43"/>
        <v>89854</v>
      </c>
      <c r="AO102" s="32">
        <v>293</v>
      </c>
      <c r="AP102" s="35">
        <f t="shared" si="44"/>
        <v>0</v>
      </c>
      <c r="AQ102" s="1" t="b">
        <f t="shared" si="45"/>
        <v>0</v>
      </c>
      <c r="AR102" s="30">
        <f t="shared" si="46"/>
        <v>0</v>
      </c>
      <c r="AS102" s="31">
        <f t="shared" si="47"/>
        <v>0</v>
      </c>
      <c r="AT102" s="36">
        <f t="shared" si="48"/>
        <v>0</v>
      </c>
      <c r="AU102" s="1" t="b">
        <f t="shared" si="49"/>
        <v>1</v>
      </c>
      <c r="AV102" s="1">
        <f t="shared" si="50"/>
        <v>2.4750000000000001</v>
      </c>
      <c r="AW102" s="31">
        <f t="shared" si="51"/>
        <v>0.48350700000000002</v>
      </c>
      <c r="AX102" s="36">
        <f t="shared" si="52"/>
        <v>146</v>
      </c>
      <c r="AY102" s="37">
        <f t="shared" si="53"/>
        <v>0</v>
      </c>
      <c r="AZ102" s="39">
        <f t="shared" si="54"/>
        <v>146</v>
      </c>
    </row>
    <row r="103" spans="1:52" x14ac:dyDescent="0.3">
      <c r="A103" s="9">
        <v>294</v>
      </c>
      <c r="B103" s="1" t="s">
        <v>106</v>
      </c>
      <c r="C103" s="1" t="s">
        <v>107</v>
      </c>
      <c r="D103" s="9" t="s">
        <v>441</v>
      </c>
      <c r="E103" s="10">
        <v>371.8</v>
      </c>
      <c r="F103" s="10">
        <v>8.5</v>
      </c>
      <c r="G103" s="10">
        <v>0</v>
      </c>
      <c r="H103" s="10">
        <f t="shared" si="32"/>
        <v>380.3</v>
      </c>
      <c r="I103" s="10">
        <v>173.8</v>
      </c>
      <c r="J103" s="11">
        <v>169448</v>
      </c>
      <c r="K103" s="10">
        <v>33.299999999999997</v>
      </c>
      <c r="L103" s="10">
        <v>0</v>
      </c>
      <c r="M103" s="10">
        <v>114.5</v>
      </c>
      <c r="N103" s="10">
        <v>7.3</v>
      </c>
      <c r="O103" s="10">
        <v>0</v>
      </c>
      <c r="P103" s="10">
        <f t="shared" si="33"/>
        <v>709.2</v>
      </c>
      <c r="Q103" s="11">
        <v>0</v>
      </c>
      <c r="R103" s="17">
        <f t="shared" si="34"/>
        <v>3608410</v>
      </c>
      <c r="S103" s="10">
        <v>371.8</v>
      </c>
      <c r="T103" s="10">
        <v>368.5</v>
      </c>
      <c r="U103" s="23"/>
      <c r="V103" s="10">
        <f t="shared" si="55"/>
        <v>370.2</v>
      </c>
      <c r="W103" s="24">
        <f t="shared" si="35"/>
        <v>8.5</v>
      </c>
      <c r="X103" s="23">
        <f t="shared" si="36"/>
        <v>0</v>
      </c>
      <c r="Y103" s="10">
        <f t="shared" si="37"/>
        <v>378.7</v>
      </c>
      <c r="Z103" s="10">
        <f t="shared" si="38"/>
        <v>173.2</v>
      </c>
      <c r="AA103" s="23">
        <v>33.299999999999997</v>
      </c>
      <c r="AB103" s="23">
        <v>0</v>
      </c>
      <c r="AC103" s="23">
        <v>114.5</v>
      </c>
      <c r="AD103" s="23">
        <v>7.3</v>
      </c>
      <c r="AE103" s="23">
        <v>0</v>
      </c>
      <c r="AF103" s="10">
        <f t="shared" si="39"/>
        <v>707</v>
      </c>
      <c r="AG103" s="25">
        <v>0</v>
      </c>
      <c r="AH103" s="17">
        <f t="shared" si="40"/>
        <v>3802246</v>
      </c>
      <c r="AI103" s="11">
        <f t="shared" si="41"/>
        <v>193836</v>
      </c>
      <c r="AJ103" s="11">
        <v>328871</v>
      </c>
      <c r="AK103" s="11">
        <f t="shared" si="42"/>
        <v>4930</v>
      </c>
      <c r="AL103" s="11">
        <f t="shared" si="43"/>
        <v>198766</v>
      </c>
      <c r="AO103" s="32">
        <v>294</v>
      </c>
      <c r="AP103" s="35">
        <f t="shared" si="44"/>
        <v>0</v>
      </c>
      <c r="AQ103" s="1" t="b">
        <f t="shared" si="45"/>
        <v>0</v>
      </c>
      <c r="AR103" s="30">
        <f t="shared" si="46"/>
        <v>0</v>
      </c>
      <c r="AS103" s="31">
        <f t="shared" si="47"/>
        <v>0</v>
      </c>
      <c r="AT103" s="36">
        <f t="shared" si="48"/>
        <v>0</v>
      </c>
      <c r="AU103" s="1" t="b">
        <f t="shared" si="49"/>
        <v>1</v>
      </c>
      <c r="AV103" s="1">
        <f t="shared" si="50"/>
        <v>97.391300000000001</v>
      </c>
      <c r="AW103" s="31">
        <f t="shared" si="51"/>
        <v>0.45744800000000002</v>
      </c>
      <c r="AX103" s="36">
        <f t="shared" si="52"/>
        <v>173.2</v>
      </c>
      <c r="AY103" s="37">
        <f t="shared" si="53"/>
        <v>0</v>
      </c>
      <c r="AZ103" s="39">
        <f t="shared" si="54"/>
        <v>173.2</v>
      </c>
    </row>
    <row r="104" spans="1:52" x14ac:dyDescent="0.3">
      <c r="A104" s="9">
        <v>297</v>
      </c>
      <c r="B104" s="1" t="s">
        <v>78</v>
      </c>
      <c r="C104" s="1" t="s">
        <v>80</v>
      </c>
      <c r="D104" s="9" t="s">
        <v>441</v>
      </c>
      <c r="E104" s="10">
        <v>299</v>
      </c>
      <c r="F104" s="10">
        <v>0</v>
      </c>
      <c r="G104" s="10">
        <v>0</v>
      </c>
      <c r="H104" s="10">
        <f t="shared" si="32"/>
        <v>299</v>
      </c>
      <c r="I104" s="10">
        <v>145.6</v>
      </c>
      <c r="J104" s="11">
        <v>137796</v>
      </c>
      <c r="K104" s="10">
        <v>27.1</v>
      </c>
      <c r="L104" s="10">
        <v>3.3</v>
      </c>
      <c r="M104" s="10">
        <v>56.5</v>
      </c>
      <c r="N104" s="10">
        <v>7.7</v>
      </c>
      <c r="O104" s="10">
        <v>0</v>
      </c>
      <c r="P104" s="10">
        <f t="shared" si="33"/>
        <v>539.20000000000005</v>
      </c>
      <c r="Q104" s="11">
        <v>0</v>
      </c>
      <c r="R104" s="17">
        <f t="shared" si="34"/>
        <v>2743450</v>
      </c>
      <c r="S104" s="10">
        <v>299</v>
      </c>
      <c r="T104" s="10">
        <v>301.5</v>
      </c>
      <c r="U104" s="23"/>
      <c r="V104" s="10">
        <f t="shared" si="55"/>
        <v>301.5</v>
      </c>
      <c r="W104" s="24">
        <f t="shared" si="35"/>
        <v>0</v>
      </c>
      <c r="X104" s="23">
        <f t="shared" si="36"/>
        <v>0</v>
      </c>
      <c r="Y104" s="10">
        <f t="shared" si="37"/>
        <v>301.5</v>
      </c>
      <c r="Z104" s="10">
        <f t="shared" si="38"/>
        <v>145.80000000000001</v>
      </c>
      <c r="AA104" s="23">
        <v>27.1</v>
      </c>
      <c r="AB104" s="23">
        <v>3.3</v>
      </c>
      <c r="AC104" s="23">
        <v>56.5</v>
      </c>
      <c r="AD104" s="23">
        <v>7.7</v>
      </c>
      <c r="AE104" s="23">
        <v>0</v>
      </c>
      <c r="AF104" s="10">
        <f t="shared" si="39"/>
        <v>541.9</v>
      </c>
      <c r="AG104" s="25">
        <v>0</v>
      </c>
      <c r="AH104" s="17">
        <f t="shared" si="40"/>
        <v>2914338</v>
      </c>
      <c r="AI104" s="11">
        <f t="shared" si="41"/>
        <v>170888</v>
      </c>
      <c r="AJ104" s="11">
        <v>219067</v>
      </c>
      <c r="AK104" s="11">
        <f t="shared" si="42"/>
        <v>3284</v>
      </c>
      <c r="AL104" s="11">
        <f t="shared" si="43"/>
        <v>174172</v>
      </c>
      <c r="AO104" s="32">
        <v>297</v>
      </c>
      <c r="AP104" s="35">
        <f t="shared" si="44"/>
        <v>0</v>
      </c>
      <c r="AQ104" s="1" t="b">
        <f t="shared" si="45"/>
        <v>0</v>
      </c>
      <c r="AR104" s="30">
        <f t="shared" si="46"/>
        <v>0</v>
      </c>
      <c r="AS104" s="31">
        <f t="shared" si="47"/>
        <v>0</v>
      </c>
      <c r="AT104" s="36">
        <f t="shared" si="48"/>
        <v>0</v>
      </c>
      <c r="AU104" s="1" t="b">
        <f t="shared" si="49"/>
        <v>1</v>
      </c>
      <c r="AV104" s="1">
        <f t="shared" si="50"/>
        <v>1.8563000000000001</v>
      </c>
      <c r="AW104" s="31">
        <f t="shared" si="51"/>
        <v>0.48367700000000002</v>
      </c>
      <c r="AX104" s="36">
        <f t="shared" si="52"/>
        <v>145.80000000000001</v>
      </c>
      <c r="AY104" s="37">
        <f t="shared" si="53"/>
        <v>0</v>
      </c>
      <c r="AZ104" s="39">
        <f t="shared" si="54"/>
        <v>145.80000000000001</v>
      </c>
    </row>
    <row r="105" spans="1:52" x14ac:dyDescent="0.3">
      <c r="A105" s="9">
        <v>298</v>
      </c>
      <c r="B105" s="1" t="s">
        <v>228</v>
      </c>
      <c r="C105" s="1" t="s">
        <v>229</v>
      </c>
      <c r="D105" s="9" t="s">
        <v>440</v>
      </c>
      <c r="E105" s="10">
        <v>308.5</v>
      </c>
      <c r="F105" s="10">
        <v>11.5</v>
      </c>
      <c r="G105" s="10">
        <v>0</v>
      </c>
      <c r="H105" s="10">
        <f t="shared" si="32"/>
        <v>320</v>
      </c>
      <c r="I105" s="10">
        <v>152.9</v>
      </c>
      <c r="J105" s="11">
        <v>162277</v>
      </c>
      <c r="K105" s="10">
        <v>31.9</v>
      </c>
      <c r="L105" s="10">
        <v>0.7</v>
      </c>
      <c r="M105" s="10">
        <v>86.8</v>
      </c>
      <c r="N105" s="10">
        <v>11.7</v>
      </c>
      <c r="O105" s="10">
        <v>0</v>
      </c>
      <c r="P105" s="10">
        <f t="shared" si="33"/>
        <v>604</v>
      </c>
      <c r="Q105" s="11">
        <v>0</v>
      </c>
      <c r="R105" s="17">
        <f t="shared" si="34"/>
        <v>3073152</v>
      </c>
      <c r="S105" s="10">
        <v>307.5</v>
      </c>
      <c r="T105" s="10">
        <v>311.10000000000002</v>
      </c>
      <c r="U105" s="23"/>
      <c r="V105" s="10">
        <f t="shared" si="55"/>
        <v>311.10000000000002</v>
      </c>
      <c r="W105" s="24">
        <f t="shared" si="35"/>
        <v>11.5</v>
      </c>
      <c r="X105" s="23">
        <f t="shared" si="36"/>
        <v>0</v>
      </c>
      <c r="Y105" s="10">
        <f t="shared" si="37"/>
        <v>322.60000000000002</v>
      </c>
      <c r="Z105" s="10">
        <f t="shared" si="38"/>
        <v>153.69999999999999</v>
      </c>
      <c r="AA105" s="23">
        <v>31.9</v>
      </c>
      <c r="AB105" s="23">
        <v>0.7</v>
      </c>
      <c r="AC105" s="23">
        <v>86.8</v>
      </c>
      <c r="AD105" s="23">
        <v>11.7</v>
      </c>
      <c r="AE105" s="23">
        <v>0</v>
      </c>
      <c r="AF105" s="10">
        <f t="shared" si="39"/>
        <v>607.4</v>
      </c>
      <c r="AG105" s="25">
        <v>0</v>
      </c>
      <c r="AH105" s="17">
        <f t="shared" si="40"/>
        <v>3266597</v>
      </c>
      <c r="AI105" s="11">
        <f t="shared" si="41"/>
        <v>193445</v>
      </c>
      <c r="AJ105" s="11">
        <v>373720</v>
      </c>
      <c r="AK105" s="11">
        <f t="shared" si="42"/>
        <v>5602</v>
      </c>
      <c r="AL105" s="11">
        <f t="shared" si="43"/>
        <v>199047</v>
      </c>
      <c r="AO105" s="32">
        <v>298</v>
      </c>
      <c r="AP105" s="35">
        <f t="shared" si="44"/>
        <v>0</v>
      </c>
      <c r="AQ105" s="1" t="b">
        <f t="shared" si="45"/>
        <v>0</v>
      </c>
      <c r="AR105" s="30">
        <f t="shared" si="46"/>
        <v>0</v>
      </c>
      <c r="AS105" s="31">
        <f t="shared" si="47"/>
        <v>0</v>
      </c>
      <c r="AT105" s="36">
        <f t="shared" si="48"/>
        <v>0</v>
      </c>
      <c r="AU105" s="1" t="b">
        <f t="shared" si="49"/>
        <v>1</v>
      </c>
      <c r="AV105" s="1">
        <f t="shared" si="50"/>
        <v>27.967500000000001</v>
      </c>
      <c r="AW105" s="31">
        <f t="shared" si="51"/>
        <v>0.47650799999999999</v>
      </c>
      <c r="AX105" s="36">
        <f t="shared" si="52"/>
        <v>153.69999999999999</v>
      </c>
      <c r="AY105" s="37">
        <f t="shared" si="53"/>
        <v>0</v>
      </c>
      <c r="AZ105" s="39">
        <f t="shared" si="54"/>
        <v>153.69999999999999</v>
      </c>
    </row>
    <row r="106" spans="1:52" x14ac:dyDescent="0.3">
      <c r="A106" s="9">
        <v>299</v>
      </c>
      <c r="B106" s="1" t="s">
        <v>228</v>
      </c>
      <c r="C106" s="1" t="s">
        <v>230</v>
      </c>
      <c r="D106" s="9" t="s">
        <v>440</v>
      </c>
      <c r="E106" s="10">
        <v>234.4</v>
      </c>
      <c r="F106" s="10">
        <v>9.5</v>
      </c>
      <c r="G106" s="10">
        <v>0</v>
      </c>
      <c r="H106" s="10">
        <f t="shared" si="32"/>
        <v>243.9</v>
      </c>
      <c r="I106" s="10">
        <v>161</v>
      </c>
      <c r="J106" s="11">
        <v>225385</v>
      </c>
      <c r="K106" s="10">
        <v>44.3</v>
      </c>
      <c r="L106" s="10">
        <v>0.6</v>
      </c>
      <c r="M106" s="10">
        <v>59.1</v>
      </c>
      <c r="N106" s="10">
        <v>9</v>
      </c>
      <c r="O106" s="10">
        <v>0</v>
      </c>
      <c r="P106" s="10">
        <f t="shared" si="33"/>
        <v>517.9</v>
      </c>
      <c r="Q106" s="11">
        <v>0</v>
      </c>
      <c r="R106" s="17">
        <f t="shared" si="34"/>
        <v>2635075</v>
      </c>
      <c r="S106" s="10">
        <v>234.4</v>
      </c>
      <c r="T106" s="10">
        <v>266.39999999999998</v>
      </c>
      <c r="U106" s="23"/>
      <c r="V106" s="10">
        <f t="shared" si="55"/>
        <v>266.39999999999998</v>
      </c>
      <c r="W106" s="24">
        <f t="shared" si="35"/>
        <v>9.5</v>
      </c>
      <c r="X106" s="23">
        <f t="shared" si="36"/>
        <v>0</v>
      </c>
      <c r="Y106" s="10">
        <f t="shared" si="37"/>
        <v>275.89999999999998</v>
      </c>
      <c r="Z106" s="10">
        <f t="shared" si="38"/>
        <v>151.19999999999999</v>
      </c>
      <c r="AA106" s="23">
        <v>44.3</v>
      </c>
      <c r="AB106" s="23">
        <v>0.6</v>
      </c>
      <c r="AC106" s="23">
        <v>59.1</v>
      </c>
      <c r="AD106" s="23">
        <v>9</v>
      </c>
      <c r="AE106" s="23">
        <v>0</v>
      </c>
      <c r="AF106" s="10">
        <f t="shared" si="39"/>
        <v>540.1</v>
      </c>
      <c r="AG106" s="25">
        <v>0</v>
      </c>
      <c r="AH106" s="17">
        <f t="shared" si="40"/>
        <v>2904658</v>
      </c>
      <c r="AI106" s="11">
        <f t="shared" si="41"/>
        <v>269583</v>
      </c>
      <c r="AJ106" s="11">
        <v>259005</v>
      </c>
      <c r="AK106" s="11">
        <f t="shared" si="42"/>
        <v>3882</v>
      </c>
      <c r="AL106" s="11">
        <f t="shared" si="43"/>
        <v>273465</v>
      </c>
      <c r="AO106" s="32">
        <v>299</v>
      </c>
      <c r="AP106" s="35">
        <f t="shared" si="44"/>
        <v>0</v>
      </c>
      <c r="AQ106" s="1" t="b">
        <f t="shared" si="45"/>
        <v>1</v>
      </c>
      <c r="AR106" s="30">
        <f t="shared" si="46"/>
        <v>1698.3150000000001</v>
      </c>
      <c r="AS106" s="31">
        <f t="shared" si="47"/>
        <v>0.54806900000000003</v>
      </c>
      <c r="AT106" s="36">
        <f t="shared" si="48"/>
        <v>151.19999999999999</v>
      </c>
      <c r="AU106" s="1" t="b">
        <f t="shared" si="49"/>
        <v>0</v>
      </c>
      <c r="AV106" s="1">
        <f t="shared" si="50"/>
        <v>0</v>
      </c>
      <c r="AW106" s="31">
        <f t="shared" si="51"/>
        <v>0</v>
      </c>
      <c r="AX106" s="36">
        <f t="shared" si="52"/>
        <v>0</v>
      </c>
      <c r="AY106" s="37">
        <f t="shared" si="53"/>
        <v>0</v>
      </c>
      <c r="AZ106" s="39">
        <f t="shared" si="54"/>
        <v>151.19999999999999</v>
      </c>
    </row>
    <row r="107" spans="1:52" x14ac:dyDescent="0.3">
      <c r="A107" s="9">
        <v>300</v>
      </c>
      <c r="B107" s="1" t="s">
        <v>92</v>
      </c>
      <c r="C107" s="1" t="s">
        <v>93</v>
      </c>
      <c r="D107" s="9" t="s">
        <v>440</v>
      </c>
      <c r="E107" s="10">
        <v>308</v>
      </c>
      <c r="F107" s="10">
        <v>2.5</v>
      </c>
      <c r="G107" s="10">
        <v>0</v>
      </c>
      <c r="H107" s="10">
        <f t="shared" si="32"/>
        <v>310.5</v>
      </c>
      <c r="I107" s="10">
        <v>149.19999999999999</v>
      </c>
      <c r="J107" s="11">
        <v>303873</v>
      </c>
      <c r="K107" s="10">
        <v>59.7</v>
      </c>
      <c r="L107" s="10">
        <v>0</v>
      </c>
      <c r="M107" s="10">
        <v>67.400000000000006</v>
      </c>
      <c r="N107" s="10">
        <v>5.2</v>
      </c>
      <c r="O107" s="10">
        <v>0</v>
      </c>
      <c r="P107" s="10">
        <f t="shared" si="33"/>
        <v>592</v>
      </c>
      <c r="Q107" s="11">
        <v>0</v>
      </c>
      <c r="R107" s="17">
        <f t="shared" si="34"/>
        <v>3012096</v>
      </c>
      <c r="S107" s="10">
        <v>297.5</v>
      </c>
      <c r="T107" s="10">
        <v>303</v>
      </c>
      <c r="U107" s="23"/>
      <c r="V107" s="10">
        <f t="shared" si="55"/>
        <v>303</v>
      </c>
      <c r="W107" s="24">
        <f t="shared" si="35"/>
        <v>2.5</v>
      </c>
      <c r="X107" s="23">
        <f t="shared" si="36"/>
        <v>0</v>
      </c>
      <c r="Y107" s="10">
        <f t="shared" si="37"/>
        <v>305.5</v>
      </c>
      <c r="Z107" s="10">
        <f t="shared" si="38"/>
        <v>147.30000000000001</v>
      </c>
      <c r="AA107" s="23">
        <v>59.7</v>
      </c>
      <c r="AB107" s="23">
        <v>0</v>
      </c>
      <c r="AC107" s="23">
        <v>67.400000000000006</v>
      </c>
      <c r="AD107" s="23">
        <v>5.2</v>
      </c>
      <c r="AE107" s="23">
        <v>0</v>
      </c>
      <c r="AF107" s="10">
        <f t="shared" si="39"/>
        <v>585.1</v>
      </c>
      <c r="AG107" s="25">
        <v>0</v>
      </c>
      <c r="AH107" s="17">
        <f t="shared" si="40"/>
        <v>3146668</v>
      </c>
      <c r="AI107" s="11">
        <f t="shared" si="41"/>
        <v>134572</v>
      </c>
      <c r="AJ107" s="11">
        <v>407211</v>
      </c>
      <c r="AK107" s="11">
        <f t="shared" si="42"/>
        <v>6104</v>
      </c>
      <c r="AL107" s="11">
        <f t="shared" si="43"/>
        <v>140676</v>
      </c>
      <c r="AO107" s="32">
        <v>300</v>
      </c>
      <c r="AP107" s="35">
        <f t="shared" si="44"/>
        <v>0</v>
      </c>
      <c r="AQ107" s="1" t="b">
        <f t="shared" si="45"/>
        <v>0</v>
      </c>
      <c r="AR107" s="30">
        <f t="shared" si="46"/>
        <v>0</v>
      </c>
      <c r="AS107" s="31">
        <f t="shared" si="47"/>
        <v>0</v>
      </c>
      <c r="AT107" s="36">
        <f t="shared" si="48"/>
        <v>0</v>
      </c>
      <c r="AU107" s="1" t="b">
        <f t="shared" si="49"/>
        <v>1</v>
      </c>
      <c r="AV107" s="1">
        <f t="shared" si="50"/>
        <v>6.8063000000000002</v>
      </c>
      <c r="AW107" s="31">
        <f t="shared" si="51"/>
        <v>0.48231800000000002</v>
      </c>
      <c r="AX107" s="36">
        <f t="shared" si="52"/>
        <v>147.30000000000001</v>
      </c>
      <c r="AY107" s="37">
        <f t="shared" si="53"/>
        <v>0</v>
      </c>
      <c r="AZ107" s="39">
        <f t="shared" si="54"/>
        <v>147.30000000000001</v>
      </c>
    </row>
    <row r="108" spans="1:52" x14ac:dyDescent="0.3">
      <c r="A108" s="9">
        <v>303</v>
      </c>
      <c r="B108" s="1" t="s">
        <v>284</v>
      </c>
      <c r="C108" s="1" t="s">
        <v>286</v>
      </c>
      <c r="D108" s="9" t="s">
        <v>440</v>
      </c>
      <c r="E108" s="10">
        <v>269</v>
      </c>
      <c r="F108" s="10">
        <v>13.5</v>
      </c>
      <c r="G108" s="10">
        <v>0</v>
      </c>
      <c r="H108" s="10">
        <f t="shared" si="32"/>
        <v>282.5</v>
      </c>
      <c r="I108" s="10">
        <v>149.9</v>
      </c>
      <c r="J108" s="11">
        <v>44527</v>
      </c>
      <c r="K108" s="10">
        <v>8.8000000000000007</v>
      </c>
      <c r="L108" s="10">
        <v>5.4</v>
      </c>
      <c r="M108" s="10">
        <v>42.7</v>
      </c>
      <c r="N108" s="10">
        <v>7.2</v>
      </c>
      <c r="O108" s="10">
        <v>0</v>
      </c>
      <c r="P108" s="10">
        <f t="shared" si="33"/>
        <v>496.5</v>
      </c>
      <c r="Q108" s="11">
        <v>0</v>
      </c>
      <c r="R108" s="17">
        <f t="shared" si="34"/>
        <v>2526192</v>
      </c>
      <c r="S108" s="10">
        <v>261.60000000000002</v>
      </c>
      <c r="T108" s="10">
        <v>250.5</v>
      </c>
      <c r="U108" s="23"/>
      <c r="V108" s="10">
        <f t="shared" si="55"/>
        <v>256.10000000000002</v>
      </c>
      <c r="W108" s="24">
        <f t="shared" si="35"/>
        <v>13.5</v>
      </c>
      <c r="X108" s="23">
        <f t="shared" si="36"/>
        <v>0</v>
      </c>
      <c r="Y108" s="10">
        <f t="shared" si="37"/>
        <v>269.60000000000002</v>
      </c>
      <c r="Z108" s="10">
        <f t="shared" si="38"/>
        <v>152.30000000000001</v>
      </c>
      <c r="AA108" s="23">
        <v>8.8000000000000007</v>
      </c>
      <c r="AB108" s="23">
        <v>5.4</v>
      </c>
      <c r="AC108" s="23">
        <v>42.7</v>
      </c>
      <c r="AD108" s="23">
        <v>7.2</v>
      </c>
      <c r="AE108" s="23">
        <v>0</v>
      </c>
      <c r="AF108" s="10">
        <f t="shared" si="39"/>
        <v>486</v>
      </c>
      <c r="AG108" s="25">
        <v>0</v>
      </c>
      <c r="AH108" s="17">
        <f t="shared" si="40"/>
        <v>2613708</v>
      </c>
      <c r="AI108" s="11">
        <f t="shared" si="41"/>
        <v>87516</v>
      </c>
      <c r="AJ108" s="11">
        <v>220258</v>
      </c>
      <c r="AK108" s="11">
        <f t="shared" si="42"/>
        <v>3302</v>
      </c>
      <c r="AL108" s="11">
        <f t="shared" si="43"/>
        <v>90818</v>
      </c>
      <c r="AO108" s="32">
        <v>303</v>
      </c>
      <c r="AP108" s="35">
        <f t="shared" si="44"/>
        <v>0</v>
      </c>
      <c r="AQ108" s="1" t="b">
        <f t="shared" si="45"/>
        <v>1</v>
      </c>
      <c r="AR108" s="30">
        <f t="shared" si="46"/>
        <v>1637.4880000000001</v>
      </c>
      <c r="AS108" s="31">
        <f t="shared" si="47"/>
        <v>0.56476800000000005</v>
      </c>
      <c r="AT108" s="36">
        <f t="shared" si="48"/>
        <v>152.30000000000001</v>
      </c>
      <c r="AU108" s="1" t="b">
        <f t="shared" si="49"/>
        <v>0</v>
      </c>
      <c r="AV108" s="1">
        <f t="shared" si="50"/>
        <v>0</v>
      </c>
      <c r="AW108" s="31">
        <f t="shared" si="51"/>
        <v>0</v>
      </c>
      <c r="AX108" s="36">
        <f t="shared" si="52"/>
        <v>0</v>
      </c>
      <c r="AY108" s="37">
        <f t="shared" si="53"/>
        <v>0</v>
      </c>
      <c r="AZ108" s="39">
        <f t="shared" si="54"/>
        <v>152.30000000000001</v>
      </c>
    </row>
    <row r="109" spans="1:52" x14ac:dyDescent="0.3">
      <c r="A109" s="9">
        <v>305</v>
      </c>
      <c r="B109" s="1" t="s">
        <v>346</v>
      </c>
      <c r="C109" s="1" t="s">
        <v>347</v>
      </c>
      <c r="D109" s="9" t="s">
        <v>441</v>
      </c>
      <c r="E109" s="10">
        <v>6517.4</v>
      </c>
      <c r="F109" s="10">
        <v>69.5</v>
      </c>
      <c r="G109" s="10">
        <v>1</v>
      </c>
      <c r="H109" s="10">
        <f t="shared" si="32"/>
        <v>6587.9</v>
      </c>
      <c r="I109" s="10">
        <v>230.8</v>
      </c>
      <c r="J109" s="11">
        <v>915345</v>
      </c>
      <c r="K109" s="10">
        <v>179.9</v>
      </c>
      <c r="L109" s="10">
        <v>103.6</v>
      </c>
      <c r="M109" s="10">
        <v>2041.4</v>
      </c>
      <c r="N109" s="10">
        <v>142.30000000000001</v>
      </c>
      <c r="O109" s="10">
        <v>0</v>
      </c>
      <c r="P109" s="10">
        <f t="shared" si="33"/>
        <v>9285.9</v>
      </c>
      <c r="Q109" s="11">
        <v>265060</v>
      </c>
      <c r="R109" s="17">
        <f t="shared" si="34"/>
        <v>47511719</v>
      </c>
      <c r="S109" s="10">
        <v>6517.4</v>
      </c>
      <c r="T109" s="10">
        <v>6458.2</v>
      </c>
      <c r="U109" s="23"/>
      <c r="V109" s="10">
        <f t="shared" si="55"/>
        <v>6487.8</v>
      </c>
      <c r="W109" s="24">
        <f t="shared" si="35"/>
        <v>69.5</v>
      </c>
      <c r="X109" s="23">
        <f t="shared" si="36"/>
        <v>1</v>
      </c>
      <c r="Y109" s="10">
        <f t="shared" si="37"/>
        <v>6558.3</v>
      </c>
      <c r="Z109" s="10">
        <f t="shared" si="38"/>
        <v>229.8</v>
      </c>
      <c r="AA109" s="23">
        <v>179.9</v>
      </c>
      <c r="AB109" s="23">
        <v>103.6</v>
      </c>
      <c r="AC109" s="23">
        <v>2041.4</v>
      </c>
      <c r="AD109" s="23">
        <v>142.30000000000001</v>
      </c>
      <c r="AE109" s="23">
        <v>0</v>
      </c>
      <c r="AF109" s="10">
        <f t="shared" si="39"/>
        <v>9255.2999999999993</v>
      </c>
      <c r="AG109" s="25">
        <v>265060</v>
      </c>
      <c r="AH109" s="17">
        <f t="shared" si="40"/>
        <v>50040063</v>
      </c>
      <c r="AI109" s="11">
        <f t="shared" si="41"/>
        <v>2528344</v>
      </c>
      <c r="AJ109" s="11">
        <v>7855603</v>
      </c>
      <c r="AK109" s="11">
        <f t="shared" si="42"/>
        <v>117752</v>
      </c>
      <c r="AL109" s="11">
        <f t="shared" si="43"/>
        <v>2646096</v>
      </c>
      <c r="AO109" s="32">
        <v>305</v>
      </c>
      <c r="AP109" s="35">
        <f t="shared" si="44"/>
        <v>0</v>
      </c>
      <c r="AQ109" s="1" t="b">
        <f t="shared" si="45"/>
        <v>0</v>
      </c>
      <c r="AR109" s="30">
        <f t="shared" si="46"/>
        <v>0</v>
      </c>
      <c r="AS109" s="31">
        <f t="shared" si="47"/>
        <v>0</v>
      </c>
      <c r="AT109" s="36">
        <f t="shared" si="48"/>
        <v>0</v>
      </c>
      <c r="AU109" s="1" t="b">
        <f t="shared" si="49"/>
        <v>0</v>
      </c>
      <c r="AV109" s="1">
        <f t="shared" si="50"/>
        <v>0</v>
      </c>
      <c r="AW109" s="31">
        <f t="shared" si="51"/>
        <v>0</v>
      </c>
      <c r="AX109" s="36">
        <f t="shared" si="52"/>
        <v>0</v>
      </c>
      <c r="AY109" s="37">
        <f t="shared" si="53"/>
        <v>229.8</v>
      </c>
      <c r="AZ109" s="39">
        <f t="shared" si="54"/>
        <v>229.8</v>
      </c>
    </row>
    <row r="110" spans="1:52" x14ac:dyDescent="0.3">
      <c r="A110" s="9">
        <v>306</v>
      </c>
      <c r="B110" s="1" t="s">
        <v>346</v>
      </c>
      <c r="C110" s="1" t="s">
        <v>348</v>
      </c>
      <c r="D110" s="9" t="s">
        <v>440</v>
      </c>
      <c r="E110" s="10">
        <v>678.5</v>
      </c>
      <c r="F110" s="10">
        <v>0</v>
      </c>
      <c r="G110" s="10">
        <v>0</v>
      </c>
      <c r="H110" s="10">
        <f t="shared" si="32"/>
        <v>678.5</v>
      </c>
      <c r="I110" s="10">
        <v>241.3</v>
      </c>
      <c r="J110" s="11">
        <v>455254</v>
      </c>
      <c r="K110" s="10">
        <v>89.5</v>
      </c>
      <c r="L110" s="10">
        <v>0</v>
      </c>
      <c r="M110" s="10">
        <v>74.099999999999994</v>
      </c>
      <c r="N110" s="10">
        <v>17.3</v>
      </c>
      <c r="O110" s="10">
        <v>0</v>
      </c>
      <c r="P110" s="10">
        <f t="shared" si="33"/>
        <v>1100.7</v>
      </c>
      <c r="Q110" s="11">
        <v>0</v>
      </c>
      <c r="R110" s="17">
        <f t="shared" si="34"/>
        <v>5600362</v>
      </c>
      <c r="S110" s="10">
        <v>678.5</v>
      </c>
      <c r="T110" s="10">
        <v>667.5</v>
      </c>
      <c r="U110" s="23"/>
      <c r="V110" s="10">
        <f t="shared" si="55"/>
        <v>673</v>
      </c>
      <c r="W110" s="24">
        <f t="shared" si="35"/>
        <v>0</v>
      </c>
      <c r="X110" s="23">
        <f t="shared" si="36"/>
        <v>0</v>
      </c>
      <c r="Y110" s="10">
        <f t="shared" si="37"/>
        <v>673</v>
      </c>
      <c r="Z110" s="10">
        <f t="shared" si="38"/>
        <v>240.6</v>
      </c>
      <c r="AA110" s="23">
        <v>89.5</v>
      </c>
      <c r="AB110" s="23">
        <v>0</v>
      </c>
      <c r="AC110" s="23">
        <v>74.099999999999994</v>
      </c>
      <c r="AD110" s="23">
        <v>17.3</v>
      </c>
      <c r="AE110" s="23">
        <v>0</v>
      </c>
      <c r="AF110" s="10">
        <f t="shared" si="39"/>
        <v>1094.5</v>
      </c>
      <c r="AG110" s="25">
        <v>0</v>
      </c>
      <c r="AH110" s="17">
        <f t="shared" si="40"/>
        <v>5886221</v>
      </c>
      <c r="AI110" s="11">
        <f t="shared" si="41"/>
        <v>285859</v>
      </c>
      <c r="AJ110" s="11">
        <v>687986</v>
      </c>
      <c r="AK110" s="11">
        <f t="shared" si="42"/>
        <v>10313</v>
      </c>
      <c r="AL110" s="11">
        <f t="shared" si="43"/>
        <v>296172</v>
      </c>
      <c r="AO110" s="32">
        <v>306</v>
      </c>
      <c r="AP110" s="35">
        <f t="shared" si="44"/>
        <v>0</v>
      </c>
      <c r="AQ110" s="1" t="b">
        <f t="shared" si="45"/>
        <v>0</v>
      </c>
      <c r="AR110" s="30">
        <f t="shared" si="46"/>
        <v>0</v>
      </c>
      <c r="AS110" s="31">
        <f t="shared" si="47"/>
        <v>0</v>
      </c>
      <c r="AT110" s="36">
        <f t="shared" si="48"/>
        <v>0</v>
      </c>
      <c r="AU110" s="1" t="b">
        <f t="shared" si="49"/>
        <v>1</v>
      </c>
      <c r="AV110" s="1">
        <f t="shared" si="50"/>
        <v>461.58749999999998</v>
      </c>
      <c r="AW110" s="31">
        <f t="shared" si="51"/>
        <v>0.35746</v>
      </c>
      <c r="AX110" s="36">
        <f t="shared" si="52"/>
        <v>240.6</v>
      </c>
      <c r="AY110" s="37">
        <f t="shared" si="53"/>
        <v>0</v>
      </c>
      <c r="AZ110" s="39">
        <f t="shared" si="54"/>
        <v>240.6</v>
      </c>
    </row>
    <row r="111" spans="1:52" x14ac:dyDescent="0.3">
      <c r="A111" s="9">
        <v>307</v>
      </c>
      <c r="B111" s="1" t="s">
        <v>346</v>
      </c>
      <c r="C111" s="1" t="s">
        <v>349</v>
      </c>
      <c r="D111" s="9" t="s">
        <v>441</v>
      </c>
      <c r="E111" s="10">
        <v>417</v>
      </c>
      <c r="F111" s="10">
        <v>0</v>
      </c>
      <c r="G111" s="10">
        <v>0</v>
      </c>
      <c r="H111" s="10">
        <f t="shared" si="32"/>
        <v>417</v>
      </c>
      <c r="I111" s="10">
        <v>185.3</v>
      </c>
      <c r="J111" s="11">
        <v>223736</v>
      </c>
      <c r="K111" s="10">
        <v>44</v>
      </c>
      <c r="L111" s="10">
        <v>2.2000000000000002</v>
      </c>
      <c r="M111" s="10">
        <v>63.9</v>
      </c>
      <c r="N111" s="10">
        <v>13.6</v>
      </c>
      <c r="O111" s="10">
        <v>0</v>
      </c>
      <c r="P111" s="10">
        <f t="shared" si="33"/>
        <v>726</v>
      </c>
      <c r="Q111" s="11">
        <v>0</v>
      </c>
      <c r="R111" s="17">
        <f t="shared" si="34"/>
        <v>3693888</v>
      </c>
      <c r="S111" s="10">
        <v>410.5</v>
      </c>
      <c r="T111" s="10">
        <v>408</v>
      </c>
      <c r="U111" s="23"/>
      <c r="V111" s="10">
        <f t="shared" si="55"/>
        <v>409.3</v>
      </c>
      <c r="W111" s="24">
        <f t="shared" si="35"/>
        <v>0</v>
      </c>
      <c r="X111" s="23">
        <f t="shared" si="36"/>
        <v>0</v>
      </c>
      <c r="Y111" s="10">
        <f t="shared" si="37"/>
        <v>409.3</v>
      </c>
      <c r="Z111" s="10">
        <f t="shared" si="38"/>
        <v>183</v>
      </c>
      <c r="AA111" s="23">
        <v>44</v>
      </c>
      <c r="AB111" s="23">
        <v>2.2000000000000002</v>
      </c>
      <c r="AC111" s="23">
        <v>63.9</v>
      </c>
      <c r="AD111" s="23">
        <v>13.6</v>
      </c>
      <c r="AE111" s="23">
        <v>0</v>
      </c>
      <c r="AF111" s="10">
        <f t="shared" si="39"/>
        <v>716</v>
      </c>
      <c r="AG111" s="25">
        <v>0</v>
      </c>
      <c r="AH111" s="17">
        <f t="shared" si="40"/>
        <v>3850648</v>
      </c>
      <c r="AI111" s="11">
        <f t="shared" si="41"/>
        <v>156760</v>
      </c>
      <c r="AJ111" s="11">
        <v>496349</v>
      </c>
      <c r="AK111" s="11">
        <f t="shared" si="42"/>
        <v>7440</v>
      </c>
      <c r="AL111" s="11">
        <f t="shared" si="43"/>
        <v>164200</v>
      </c>
      <c r="AO111" s="32">
        <v>307</v>
      </c>
      <c r="AP111" s="35">
        <f t="shared" si="44"/>
        <v>0</v>
      </c>
      <c r="AQ111" s="1" t="b">
        <f t="shared" si="45"/>
        <v>0</v>
      </c>
      <c r="AR111" s="30">
        <f t="shared" si="46"/>
        <v>0</v>
      </c>
      <c r="AS111" s="31">
        <f t="shared" si="47"/>
        <v>0</v>
      </c>
      <c r="AT111" s="36">
        <f t="shared" si="48"/>
        <v>0</v>
      </c>
      <c r="AU111" s="1" t="b">
        <f t="shared" si="49"/>
        <v>1</v>
      </c>
      <c r="AV111" s="1">
        <f t="shared" si="50"/>
        <v>135.25880000000001</v>
      </c>
      <c r="AW111" s="31">
        <f t="shared" si="51"/>
        <v>0.447052</v>
      </c>
      <c r="AX111" s="36">
        <f t="shared" si="52"/>
        <v>183</v>
      </c>
      <c r="AY111" s="37">
        <f t="shared" si="53"/>
        <v>0</v>
      </c>
      <c r="AZ111" s="39">
        <f t="shared" si="54"/>
        <v>183</v>
      </c>
    </row>
    <row r="112" spans="1:52" x14ac:dyDescent="0.3">
      <c r="A112" s="9">
        <v>308</v>
      </c>
      <c r="B112" s="1" t="s">
        <v>318</v>
      </c>
      <c r="C112" s="1" t="s">
        <v>319</v>
      </c>
      <c r="D112" s="9" t="s">
        <v>441</v>
      </c>
      <c r="E112" s="10">
        <v>3840.1</v>
      </c>
      <c r="F112" s="10">
        <v>97</v>
      </c>
      <c r="G112" s="10">
        <v>0</v>
      </c>
      <c r="H112" s="10">
        <f t="shared" si="32"/>
        <v>3937.1</v>
      </c>
      <c r="I112" s="10">
        <v>138</v>
      </c>
      <c r="J112" s="11">
        <v>98125</v>
      </c>
      <c r="K112" s="10">
        <v>19.3</v>
      </c>
      <c r="L112" s="10">
        <v>28.5</v>
      </c>
      <c r="M112" s="10">
        <v>1378.3</v>
      </c>
      <c r="N112" s="10">
        <v>102.4</v>
      </c>
      <c r="O112" s="10">
        <v>0</v>
      </c>
      <c r="P112" s="10">
        <f t="shared" si="33"/>
        <v>5603.6</v>
      </c>
      <c r="Q112" s="11">
        <v>1337550</v>
      </c>
      <c r="R112" s="17">
        <f t="shared" si="34"/>
        <v>29848667</v>
      </c>
      <c r="S112" s="10">
        <v>3821.4</v>
      </c>
      <c r="T112" s="10">
        <v>3749.7</v>
      </c>
      <c r="U112" s="23"/>
      <c r="V112" s="10">
        <f t="shared" si="55"/>
        <v>3785.6</v>
      </c>
      <c r="W112" s="24">
        <f t="shared" si="35"/>
        <v>97</v>
      </c>
      <c r="X112" s="23">
        <f t="shared" si="36"/>
        <v>0</v>
      </c>
      <c r="Y112" s="10">
        <f t="shared" si="37"/>
        <v>3882.6</v>
      </c>
      <c r="Z112" s="10">
        <f t="shared" si="38"/>
        <v>136</v>
      </c>
      <c r="AA112" s="23">
        <v>19.3</v>
      </c>
      <c r="AB112" s="23">
        <v>28.5</v>
      </c>
      <c r="AC112" s="23">
        <v>1378.3</v>
      </c>
      <c r="AD112" s="23">
        <v>102.4</v>
      </c>
      <c r="AE112" s="23">
        <v>0</v>
      </c>
      <c r="AF112" s="10">
        <f t="shared" si="39"/>
        <v>5547.1</v>
      </c>
      <c r="AG112" s="25">
        <v>1337550</v>
      </c>
      <c r="AH112" s="17">
        <f t="shared" si="40"/>
        <v>31169854</v>
      </c>
      <c r="AI112" s="11">
        <f t="shared" si="41"/>
        <v>1321187</v>
      </c>
      <c r="AJ112" s="11">
        <v>5200671</v>
      </c>
      <c r="AK112" s="11">
        <f t="shared" si="42"/>
        <v>77956</v>
      </c>
      <c r="AL112" s="11">
        <f t="shared" si="43"/>
        <v>1399143</v>
      </c>
      <c r="AO112" s="32">
        <v>308</v>
      </c>
      <c r="AP112" s="35">
        <f t="shared" si="44"/>
        <v>0</v>
      </c>
      <c r="AQ112" s="1" t="b">
        <f t="shared" si="45"/>
        <v>0</v>
      </c>
      <c r="AR112" s="30">
        <f t="shared" si="46"/>
        <v>0</v>
      </c>
      <c r="AS112" s="31">
        <f t="shared" si="47"/>
        <v>0</v>
      </c>
      <c r="AT112" s="36">
        <f t="shared" si="48"/>
        <v>0</v>
      </c>
      <c r="AU112" s="1" t="b">
        <f t="shared" si="49"/>
        <v>0</v>
      </c>
      <c r="AV112" s="1">
        <f t="shared" si="50"/>
        <v>0</v>
      </c>
      <c r="AW112" s="31">
        <f t="shared" si="51"/>
        <v>0</v>
      </c>
      <c r="AX112" s="36">
        <f t="shared" si="52"/>
        <v>0</v>
      </c>
      <c r="AY112" s="37">
        <f t="shared" si="53"/>
        <v>136</v>
      </c>
      <c r="AZ112" s="39">
        <f t="shared" si="54"/>
        <v>136</v>
      </c>
    </row>
    <row r="113" spans="1:52" x14ac:dyDescent="0.3">
      <c r="A113" s="9">
        <v>309</v>
      </c>
      <c r="B113" s="1" t="s">
        <v>318</v>
      </c>
      <c r="C113" s="1" t="s">
        <v>320</v>
      </c>
      <c r="D113" s="9" t="s">
        <v>441</v>
      </c>
      <c r="E113" s="10">
        <v>954.7</v>
      </c>
      <c r="F113" s="10">
        <v>14</v>
      </c>
      <c r="G113" s="10">
        <v>0</v>
      </c>
      <c r="H113" s="10">
        <f t="shared" si="32"/>
        <v>968.7</v>
      </c>
      <c r="I113" s="10">
        <v>249</v>
      </c>
      <c r="J113" s="11">
        <v>390423</v>
      </c>
      <c r="K113" s="10">
        <v>76.7</v>
      </c>
      <c r="L113" s="10">
        <v>6.9</v>
      </c>
      <c r="M113" s="10">
        <v>234.6</v>
      </c>
      <c r="N113" s="10">
        <v>12.6</v>
      </c>
      <c r="O113" s="10">
        <v>0</v>
      </c>
      <c r="P113" s="10">
        <f t="shared" si="33"/>
        <v>1548.5</v>
      </c>
      <c r="Q113" s="11">
        <v>463549</v>
      </c>
      <c r="R113" s="17">
        <f t="shared" si="34"/>
        <v>8342317</v>
      </c>
      <c r="S113" s="10">
        <v>927</v>
      </c>
      <c r="T113" s="10">
        <v>890.8</v>
      </c>
      <c r="U113" s="23"/>
      <c r="V113" s="10">
        <f t="shared" si="55"/>
        <v>908.9</v>
      </c>
      <c r="W113" s="24">
        <f t="shared" si="35"/>
        <v>14</v>
      </c>
      <c r="X113" s="23">
        <f t="shared" si="36"/>
        <v>0</v>
      </c>
      <c r="Y113" s="10">
        <f t="shared" si="37"/>
        <v>922.9</v>
      </c>
      <c r="Z113" s="10">
        <f t="shared" si="38"/>
        <v>251.5</v>
      </c>
      <c r="AA113" s="23">
        <v>76.7</v>
      </c>
      <c r="AB113" s="23">
        <v>6.9</v>
      </c>
      <c r="AC113" s="23">
        <v>234.6</v>
      </c>
      <c r="AD113" s="23">
        <v>12.6</v>
      </c>
      <c r="AE113" s="23">
        <v>0</v>
      </c>
      <c r="AF113" s="10">
        <f t="shared" si="39"/>
        <v>1505.2</v>
      </c>
      <c r="AG113" s="25">
        <v>463549</v>
      </c>
      <c r="AH113" s="17">
        <f t="shared" si="40"/>
        <v>8558515</v>
      </c>
      <c r="AI113" s="11">
        <f t="shared" si="41"/>
        <v>216198</v>
      </c>
      <c r="AJ113" s="11">
        <v>1261402</v>
      </c>
      <c r="AK113" s="11">
        <f t="shared" si="42"/>
        <v>18908</v>
      </c>
      <c r="AL113" s="11">
        <f t="shared" si="43"/>
        <v>235106</v>
      </c>
      <c r="AO113" s="32">
        <v>309</v>
      </c>
      <c r="AP113" s="35">
        <f t="shared" si="44"/>
        <v>0</v>
      </c>
      <c r="AQ113" s="1" t="b">
        <f t="shared" si="45"/>
        <v>0</v>
      </c>
      <c r="AR113" s="30">
        <f t="shared" si="46"/>
        <v>0</v>
      </c>
      <c r="AS113" s="31">
        <f t="shared" si="47"/>
        <v>0</v>
      </c>
      <c r="AT113" s="36">
        <f t="shared" si="48"/>
        <v>0</v>
      </c>
      <c r="AU113" s="1" t="b">
        <f t="shared" si="49"/>
        <v>1</v>
      </c>
      <c r="AV113" s="1">
        <f t="shared" si="50"/>
        <v>770.83879999999999</v>
      </c>
      <c r="AW113" s="31">
        <f t="shared" si="51"/>
        <v>0.27255699999999999</v>
      </c>
      <c r="AX113" s="36">
        <f t="shared" si="52"/>
        <v>251.5</v>
      </c>
      <c r="AY113" s="37">
        <f t="shared" si="53"/>
        <v>0</v>
      </c>
      <c r="AZ113" s="39">
        <f t="shared" si="54"/>
        <v>251.5</v>
      </c>
    </row>
    <row r="114" spans="1:52" x14ac:dyDescent="0.3">
      <c r="A114" s="9">
        <v>310</v>
      </c>
      <c r="B114" s="1" t="s">
        <v>318</v>
      </c>
      <c r="C114" s="1" t="s">
        <v>321</v>
      </c>
      <c r="D114" s="9" t="s">
        <v>440</v>
      </c>
      <c r="E114" s="10">
        <v>256.5</v>
      </c>
      <c r="F114" s="10">
        <v>13.5</v>
      </c>
      <c r="G114" s="10">
        <v>0</v>
      </c>
      <c r="H114" s="10">
        <f t="shared" si="32"/>
        <v>270</v>
      </c>
      <c r="I114" s="10">
        <v>152.19999999999999</v>
      </c>
      <c r="J114" s="11">
        <v>316321</v>
      </c>
      <c r="K114" s="10">
        <v>62.2</v>
      </c>
      <c r="L114" s="10">
        <v>0.6</v>
      </c>
      <c r="M114" s="10">
        <v>68.3</v>
      </c>
      <c r="N114" s="10">
        <v>5.8</v>
      </c>
      <c r="O114" s="10">
        <v>0</v>
      </c>
      <c r="P114" s="10">
        <f t="shared" si="33"/>
        <v>559.1</v>
      </c>
      <c r="Q114" s="11">
        <v>0</v>
      </c>
      <c r="R114" s="17">
        <f t="shared" si="34"/>
        <v>2844701</v>
      </c>
      <c r="S114" s="10">
        <v>256.5</v>
      </c>
      <c r="T114" s="10">
        <v>242.5</v>
      </c>
      <c r="U114" s="23"/>
      <c r="V114" s="10">
        <f t="shared" si="55"/>
        <v>249.5</v>
      </c>
      <c r="W114" s="24">
        <f t="shared" si="35"/>
        <v>13.5</v>
      </c>
      <c r="X114" s="23">
        <f t="shared" si="36"/>
        <v>0</v>
      </c>
      <c r="Y114" s="10">
        <f t="shared" si="37"/>
        <v>263</v>
      </c>
      <c r="Z114" s="10">
        <f t="shared" si="38"/>
        <v>153.1</v>
      </c>
      <c r="AA114" s="23">
        <v>62.2</v>
      </c>
      <c r="AB114" s="23">
        <v>0.6</v>
      </c>
      <c r="AC114" s="23">
        <v>68.3</v>
      </c>
      <c r="AD114" s="23">
        <v>5.8</v>
      </c>
      <c r="AE114" s="23">
        <v>0</v>
      </c>
      <c r="AF114" s="10">
        <f t="shared" si="39"/>
        <v>553</v>
      </c>
      <c r="AG114" s="25">
        <v>0</v>
      </c>
      <c r="AH114" s="17">
        <f t="shared" si="40"/>
        <v>2974034</v>
      </c>
      <c r="AI114" s="11">
        <f t="shared" si="41"/>
        <v>129333</v>
      </c>
      <c r="AJ114" s="11">
        <v>316423</v>
      </c>
      <c r="AK114" s="11">
        <f t="shared" si="42"/>
        <v>4743</v>
      </c>
      <c r="AL114" s="11">
        <f t="shared" si="43"/>
        <v>134076</v>
      </c>
      <c r="AO114" s="32">
        <v>310</v>
      </c>
      <c r="AP114" s="35">
        <f t="shared" si="44"/>
        <v>0</v>
      </c>
      <c r="AQ114" s="1" t="b">
        <f t="shared" si="45"/>
        <v>1</v>
      </c>
      <c r="AR114" s="30">
        <f t="shared" si="46"/>
        <v>1573.7650000000001</v>
      </c>
      <c r="AS114" s="31">
        <f t="shared" si="47"/>
        <v>0.58226299999999998</v>
      </c>
      <c r="AT114" s="36">
        <f t="shared" si="48"/>
        <v>153.1</v>
      </c>
      <c r="AU114" s="1" t="b">
        <f t="shared" si="49"/>
        <v>0</v>
      </c>
      <c r="AV114" s="1">
        <f t="shared" si="50"/>
        <v>0</v>
      </c>
      <c r="AW114" s="31">
        <f t="shared" si="51"/>
        <v>0</v>
      </c>
      <c r="AX114" s="36">
        <f t="shared" si="52"/>
        <v>0</v>
      </c>
      <c r="AY114" s="37">
        <f t="shared" si="53"/>
        <v>0</v>
      </c>
      <c r="AZ114" s="39">
        <f t="shared" si="54"/>
        <v>153.1</v>
      </c>
    </row>
    <row r="115" spans="1:52" x14ac:dyDescent="0.3">
      <c r="A115" s="9">
        <v>311</v>
      </c>
      <c r="B115" s="1" t="s">
        <v>318</v>
      </c>
      <c r="C115" s="1" t="s">
        <v>322</v>
      </c>
      <c r="D115" s="9" t="s">
        <v>440</v>
      </c>
      <c r="E115" s="10">
        <v>299.10000000000002</v>
      </c>
      <c r="F115" s="10">
        <v>13</v>
      </c>
      <c r="G115" s="10">
        <v>0</v>
      </c>
      <c r="H115" s="10">
        <f t="shared" si="32"/>
        <v>312.10000000000002</v>
      </c>
      <c r="I115" s="10">
        <v>150.1</v>
      </c>
      <c r="J115" s="11">
        <v>152932</v>
      </c>
      <c r="K115" s="10">
        <v>30.1</v>
      </c>
      <c r="L115" s="10">
        <v>0</v>
      </c>
      <c r="M115" s="10">
        <v>62.7</v>
      </c>
      <c r="N115" s="10">
        <v>3</v>
      </c>
      <c r="O115" s="10">
        <v>0</v>
      </c>
      <c r="P115" s="10">
        <f t="shared" si="33"/>
        <v>558</v>
      </c>
      <c r="Q115" s="11">
        <v>16800</v>
      </c>
      <c r="R115" s="17">
        <f t="shared" si="34"/>
        <v>2855904</v>
      </c>
      <c r="S115" s="10">
        <v>284.89999999999998</v>
      </c>
      <c r="T115" s="10">
        <v>269.89999999999998</v>
      </c>
      <c r="U115" s="23"/>
      <c r="V115" s="10">
        <f t="shared" si="55"/>
        <v>277.39999999999998</v>
      </c>
      <c r="W115" s="24">
        <f t="shared" si="35"/>
        <v>13</v>
      </c>
      <c r="X115" s="23">
        <f t="shared" si="36"/>
        <v>0</v>
      </c>
      <c r="Y115" s="10">
        <f t="shared" si="37"/>
        <v>290.39999999999998</v>
      </c>
      <c r="Z115" s="10">
        <f t="shared" si="38"/>
        <v>148</v>
      </c>
      <c r="AA115" s="23">
        <v>30.1</v>
      </c>
      <c r="AB115" s="23">
        <v>0</v>
      </c>
      <c r="AC115" s="23">
        <v>62.7</v>
      </c>
      <c r="AD115" s="23">
        <v>3</v>
      </c>
      <c r="AE115" s="23">
        <v>0</v>
      </c>
      <c r="AF115" s="10">
        <f t="shared" si="39"/>
        <v>534.20000000000005</v>
      </c>
      <c r="AG115" s="25">
        <v>16800</v>
      </c>
      <c r="AH115" s="17">
        <f t="shared" si="40"/>
        <v>2889728</v>
      </c>
      <c r="AI115" s="11">
        <f t="shared" si="41"/>
        <v>33824</v>
      </c>
      <c r="AJ115" s="11">
        <v>301926</v>
      </c>
      <c r="AK115" s="11">
        <f t="shared" si="42"/>
        <v>4526</v>
      </c>
      <c r="AL115" s="11">
        <f t="shared" si="43"/>
        <v>38350</v>
      </c>
      <c r="AO115" s="32">
        <v>311</v>
      </c>
      <c r="AP115" s="35">
        <f t="shared" si="44"/>
        <v>0</v>
      </c>
      <c r="AQ115" s="1" t="b">
        <f t="shared" si="45"/>
        <v>1</v>
      </c>
      <c r="AR115" s="30">
        <f t="shared" si="46"/>
        <v>1838.3119999999999</v>
      </c>
      <c r="AS115" s="31">
        <f t="shared" si="47"/>
        <v>0.509633</v>
      </c>
      <c r="AT115" s="36">
        <f t="shared" si="48"/>
        <v>148</v>
      </c>
      <c r="AU115" s="1" t="b">
        <f t="shared" si="49"/>
        <v>0</v>
      </c>
      <c r="AV115" s="1">
        <f t="shared" si="50"/>
        <v>0</v>
      </c>
      <c r="AW115" s="31">
        <f t="shared" si="51"/>
        <v>0</v>
      </c>
      <c r="AX115" s="36">
        <f t="shared" si="52"/>
        <v>0</v>
      </c>
      <c r="AY115" s="37">
        <f t="shared" si="53"/>
        <v>0</v>
      </c>
      <c r="AZ115" s="39">
        <f t="shared" si="54"/>
        <v>148</v>
      </c>
    </row>
    <row r="116" spans="1:52" x14ac:dyDescent="0.3">
      <c r="A116" s="9">
        <v>312</v>
      </c>
      <c r="B116" s="1" t="s">
        <v>318</v>
      </c>
      <c r="C116" s="1" t="s">
        <v>323</v>
      </c>
      <c r="D116" s="9" t="s">
        <v>441</v>
      </c>
      <c r="E116" s="10">
        <v>729</v>
      </c>
      <c r="F116" s="10">
        <v>16.5</v>
      </c>
      <c r="G116" s="10">
        <v>0</v>
      </c>
      <c r="H116" s="10">
        <f t="shared" si="32"/>
        <v>745.5</v>
      </c>
      <c r="I116" s="10">
        <v>248.1</v>
      </c>
      <c r="J116" s="11">
        <v>437064</v>
      </c>
      <c r="K116" s="10">
        <v>85.9</v>
      </c>
      <c r="L116" s="10">
        <v>3</v>
      </c>
      <c r="M116" s="10">
        <v>161.1</v>
      </c>
      <c r="N116" s="10">
        <v>32.6</v>
      </c>
      <c r="O116" s="10">
        <v>0</v>
      </c>
      <c r="P116" s="10">
        <f t="shared" si="33"/>
        <v>1276.2</v>
      </c>
      <c r="Q116" s="11">
        <v>151416</v>
      </c>
      <c r="R116" s="17">
        <f t="shared" si="34"/>
        <v>6644722</v>
      </c>
      <c r="S116" s="10">
        <v>724.7</v>
      </c>
      <c r="T116" s="10">
        <v>726.5</v>
      </c>
      <c r="U116" s="23"/>
      <c r="V116" s="10">
        <f t="shared" si="55"/>
        <v>726.5</v>
      </c>
      <c r="W116" s="24">
        <f t="shared" si="35"/>
        <v>16.5</v>
      </c>
      <c r="X116" s="23">
        <f t="shared" si="36"/>
        <v>0</v>
      </c>
      <c r="Y116" s="10">
        <f t="shared" si="37"/>
        <v>743</v>
      </c>
      <c r="Z116" s="10">
        <f t="shared" si="38"/>
        <v>247.9</v>
      </c>
      <c r="AA116" s="23">
        <v>85.9</v>
      </c>
      <c r="AB116" s="23">
        <v>3</v>
      </c>
      <c r="AC116" s="23">
        <v>161.1</v>
      </c>
      <c r="AD116" s="23">
        <v>32.6</v>
      </c>
      <c r="AE116" s="23">
        <v>0</v>
      </c>
      <c r="AF116" s="10">
        <f t="shared" si="39"/>
        <v>1273.5</v>
      </c>
      <c r="AG116" s="25">
        <v>151416</v>
      </c>
      <c r="AH116" s="17">
        <f t="shared" si="40"/>
        <v>7000299</v>
      </c>
      <c r="AI116" s="11">
        <f t="shared" si="41"/>
        <v>355577</v>
      </c>
      <c r="AJ116" s="11">
        <v>842469</v>
      </c>
      <c r="AK116" s="11">
        <f t="shared" si="42"/>
        <v>12628</v>
      </c>
      <c r="AL116" s="11">
        <f t="shared" si="43"/>
        <v>368205</v>
      </c>
      <c r="AO116" s="32">
        <v>312</v>
      </c>
      <c r="AP116" s="35">
        <f t="shared" si="44"/>
        <v>0</v>
      </c>
      <c r="AQ116" s="1" t="b">
        <f t="shared" si="45"/>
        <v>0</v>
      </c>
      <c r="AR116" s="30">
        <f t="shared" si="46"/>
        <v>0</v>
      </c>
      <c r="AS116" s="31">
        <f t="shared" si="47"/>
        <v>0</v>
      </c>
      <c r="AT116" s="36">
        <f t="shared" si="48"/>
        <v>0</v>
      </c>
      <c r="AU116" s="1" t="b">
        <f t="shared" si="49"/>
        <v>1</v>
      </c>
      <c r="AV116" s="1">
        <f t="shared" si="50"/>
        <v>548.21249999999998</v>
      </c>
      <c r="AW116" s="31">
        <f t="shared" si="51"/>
        <v>0.33367799999999997</v>
      </c>
      <c r="AX116" s="36">
        <f t="shared" si="52"/>
        <v>247.9</v>
      </c>
      <c r="AY116" s="37">
        <f t="shared" si="53"/>
        <v>0</v>
      </c>
      <c r="AZ116" s="39">
        <f t="shared" si="54"/>
        <v>247.9</v>
      </c>
    </row>
    <row r="117" spans="1:52" x14ac:dyDescent="0.3">
      <c r="A117" s="9">
        <v>313</v>
      </c>
      <c r="B117" s="1" t="s">
        <v>318</v>
      </c>
      <c r="C117" s="1" t="s">
        <v>324</v>
      </c>
      <c r="D117" s="9" t="s">
        <v>440</v>
      </c>
      <c r="E117" s="10">
        <v>2226.5</v>
      </c>
      <c r="F117" s="10">
        <v>28.5</v>
      </c>
      <c r="G117" s="10">
        <v>0</v>
      </c>
      <c r="H117" s="10">
        <f t="shared" si="32"/>
        <v>2255</v>
      </c>
      <c r="I117" s="10">
        <v>79</v>
      </c>
      <c r="J117" s="11">
        <v>825008</v>
      </c>
      <c r="K117" s="10">
        <v>162.1</v>
      </c>
      <c r="L117" s="10">
        <v>2.2000000000000002</v>
      </c>
      <c r="M117" s="10">
        <v>332.2</v>
      </c>
      <c r="N117" s="10">
        <v>46.8</v>
      </c>
      <c r="O117" s="10">
        <v>0</v>
      </c>
      <c r="P117" s="10">
        <f t="shared" si="33"/>
        <v>2877.3</v>
      </c>
      <c r="Q117" s="11">
        <v>968800</v>
      </c>
      <c r="R117" s="17">
        <f t="shared" si="34"/>
        <v>15608502</v>
      </c>
      <c r="S117" s="10">
        <v>2226.5</v>
      </c>
      <c r="T117" s="10">
        <v>2201.1</v>
      </c>
      <c r="U117" s="23"/>
      <c r="V117" s="10">
        <f t="shared" si="55"/>
        <v>2213.8000000000002</v>
      </c>
      <c r="W117" s="24">
        <f t="shared" si="35"/>
        <v>28.5</v>
      </c>
      <c r="X117" s="23">
        <f t="shared" si="36"/>
        <v>0</v>
      </c>
      <c r="Y117" s="10">
        <f t="shared" si="37"/>
        <v>2242.3000000000002</v>
      </c>
      <c r="Z117" s="10">
        <f t="shared" si="38"/>
        <v>78.599999999999994</v>
      </c>
      <c r="AA117" s="23">
        <v>162.1</v>
      </c>
      <c r="AB117" s="23">
        <v>2.2000000000000002</v>
      </c>
      <c r="AC117" s="23">
        <v>332.2</v>
      </c>
      <c r="AD117" s="23">
        <v>46.8</v>
      </c>
      <c r="AE117" s="23">
        <v>0</v>
      </c>
      <c r="AF117" s="10">
        <f t="shared" si="39"/>
        <v>2864.2</v>
      </c>
      <c r="AG117" s="25">
        <v>968800</v>
      </c>
      <c r="AH117" s="17">
        <f t="shared" si="40"/>
        <v>16372468</v>
      </c>
      <c r="AI117" s="11">
        <f t="shared" si="41"/>
        <v>763966</v>
      </c>
      <c r="AJ117" s="11">
        <v>2321975</v>
      </c>
      <c r="AK117" s="11">
        <f t="shared" si="42"/>
        <v>34805</v>
      </c>
      <c r="AL117" s="11">
        <f t="shared" si="43"/>
        <v>798771</v>
      </c>
      <c r="AO117" s="32">
        <v>313</v>
      </c>
      <c r="AP117" s="35">
        <f t="shared" si="44"/>
        <v>0</v>
      </c>
      <c r="AQ117" s="1" t="b">
        <f t="shared" si="45"/>
        <v>0</v>
      </c>
      <c r="AR117" s="30">
        <f t="shared" si="46"/>
        <v>0</v>
      </c>
      <c r="AS117" s="31">
        <f t="shared" si="47"/>
        <v>0</v>
      </c>
      <c r="AT117" s="36">
        <f t="shared" si="48"/>
        <v>0</v>
      </c>
      <c r="AU117" s="1" t="b">
        <f t="shared" si="49"/>
        <v>0</v>
      </c>
      <c r="AV117" s="1">
        <f t="shared" si="50"/>
        <v>0</v>
      </c>
      <c r="AW117" s="31">
        <f t="shared" si="51"/>
        <v>0</v>
      </c>
      <c r="AX117" s="36">
        <f t="shared" si="52"/>
        <v>0</v>
      </c>
      <c r="AY117" s="37">
        <f t="shared" si="53"/>
        <v>78.599999999999994</v>
      </c>
      <c r="AZ117" s="39">
        <f t="shared" si="54"/>
        <v>78.599999999999994</v>
      </c>
    </row>
    <row r="118" spans="1:52" x14ac:dyDescent="0.3">
      <c r="A118" s="9">
        <v>314</v>
      </c>
      <c r="B118" s="1" t="s">
        <v>395</v>
      </c>
      <c r="C118" s="1" t="s">
        <v>396</v>
      </c>
      <c r="D118" s="9" t="s">
        <v>440</v>
      </c>
      <c r="E118" s="10">
        <v>114.6</v>
      </c>
      <c r="F118" s="10">
        <v>1</v>
      </c>
      <c r="G118" s="10">
        <v>0</v>
      </c>
      <c r="H118" s="10">
        <f t="shared" si="32"/>
        <v>115.6</v>
      </c>
      <c r="I118" s="10">
        <v>112.5</v>
      </c>
      <c r="J118" s="11">
        <v>61471</v>
      </c>
      <c r="K118" s="10">
        <v>12.1</v>
      </c>
      <c r="L118" s="10">
        <v>0</v>
      </c>
      <c r="M118" s="10">
        <v>15.5</v>
      </c>
      <c r="N118" s="10">
        <v>0</v>
      </c>
      <c r="O118" s="10">
        <v>0</v>
      </c>
      <c r="P118" s="10">
        <f t="shared" si="33"/>
        <v>255.7</v>
      </c>
      <c r="Q118" s="11">
        <v>28000</v>
      </c>
      <c r="R118" s="17">
        <f t="shared" si="34"/>
        <v>1329002</v>
      </c>
      <c r="S118" s="10">
        <v>114.5</v>
      </c>
      <c r="T118" s="10">
        <v>96.9</v>
      </c>
      <c r="U118" s="23"/>
      <c r="V118" s="10">
        <f t="shared" si="55"/>
        <v>105.7</v>
      </c>
      <c r="W118" s="24">
        <f t="shared" si="35"/>
        <v>1</v>
      </c>
      <c r="X118" s="23">
        <f t="shared" si="36"/>
        <v>0</v>
      </c>
      <c r="Y118" s="10">
        <f t="shared" si="37"/>
        <v>106.7</v>
      </c>
      <c r="Z118" s="10">
        <f t="shared" si="38"/>
        <v>106.3</v>
      </c>
      <c r="AA118" s="23">
        <v>12.1</v>
      </c>
      <c r="AB118" s="23">
        <v>0</v>
      </c>
      <c r="AC118" s="23">
        <v>15.5</v>
      </c>
      <c r="AD118" s="23">
        <v>0</v>
      </c>
      <c r="AE118" s="23">
        <v>0</v>
      </c>
      <c r="AF118" s="10">
        <f t="shared" si="39"/>
        <v>240.6</v>
      </c>
      <c r="AG118" s="25">
        <v>28000</v>
      </c>
      <c r="AH118" s="17">
        <f t="shared" si="40"/>
        <v>1321947</v>
      </c>
      <c r="AI118" s="11">
        <f t="shared" si="41"/>
        <v>-7055</v>
      </c>
      <c r="AJ118" s="11">
        <v>196711</v>
      </c>
      <c r="AK118" s="11">
        <f t="shared" si="42"/>
        <v>2949</v>
      </c>
      <c r="AL118" s="11">
        <f t="shared" si="43"/>
        <v>-4106</v>
      </c>
      <c r="AO118" s="32">
        <v>314</v>
      </c>
      <c r="AP118" s="35">
        <f t="shared" si="44"/>
        <v>0</v>
      </c>
      <c r="AQ118" s="1" t="b">
        <f t="shared" si="45"/>
        <v>1</v>
      </c>
      <c r="AR118" s="30">
        <f t="shared" si="46"/>
        <v>64.688999999999993</v>
      </c>
      <c r="AS118" s="31">
        <f t="shared" si="47"/>
        <v>0.99657099999999998</v>
      </c>
      <c r="AT118" s="36">
        <f t="shared" si="48"/>
        <v>106.3</v>
      </c>
      <c r="AU118" s="1" t="b">
        <f t="shared" si="49"/>
        <v>0</v>
      </c>
      <c r="AV118" s="1">
        <f t="shared" si="50"/>
        <v>0</v>
      </c>
      <c r="AW118" s="31">
        <f t="shared" si="51"/>
        <v>0</v>
      </c>
      <c r="AX118" s="36">
        <f t="shared" si="52"/>
        <v>0</v>
      </c>
      <c r="AY118" s="37">
        <f t="shared" si="53"/>
        <v>0</v>
      </c>
      <c r="AZ118" s="39">
        <f t="shared" si="54"/>
        <v>106.3</v>
      </c>
    </row>
    <row r="119" spans="1:52" x14ac:dyDescent="0.3">
      <c r="A119" s="9">
        <v>315</v>
      </c>
      <c r="B119" s="1" t="s">
        <v>395</v>
      </c>
      <c r="C119" s="1" t="s">
        <v>397</v>
      </c>
      <c r="D119" s="9" t="s">
        <v>440</v>
      </c>
      <c r="E119" s="10">
        <v>941</v>
      </c>
      <c r="F119" s="10">
        <v>9</v>
      </c>
      <c r="G119" s="10">
        <v>0</v>
      </c>
      <c r="H119" s="10">
        <f t="shared" si="32"/>
        <v>950</v>
      </c>
      <c r="I119" s="10">
        <v>250.2</v>
      </c>
      <c r="J119" s="11">
        <v>244442</v>
      </c>
      <c r="K119" s="10">
        <v>48</v>
      </c>
      <c r="L119" s="10">
        <v>11.8</v>
      </c>
      <c r="M119" s="10">
        <v>132.6</v>
      </c>
      <c r="N119" s="10">
        <v>21.9</v>
      </c>
      <c r="O119" s="10">
        <v>0</v>
      </c>
      <c r="P119" s="10">
        <f t="shared" si="33"/>
        <v>1414.5</v>
      </c>
      <c r="Q119" s="11">
        <v>0</v>
      </c>
      <c r="R119" s="17">
        <f t="shared" si="34"/>
        <v>7196976</v>
      </c>
      <c r="S119" s="10">
        <v>926.5</v>
      </c>
      <c r="T119" s="10">
        <v>908.1</v>
      </c>
      <c r="U119" s="23"/>
      <c r="V119" s="10">
        <f t="shared" si="55"/>
        <v>917.3</v>
      </c>
      <c r="W119" s="24">
        <f t="shared" si="35"/>
        <v>9</v>
      </c>
      <c r="X119" s="23">
        <f t="shared" si="36"/>
        <v>0</v>
      </c>
      <c r="Y119" s="10">
        <f t="shared" si="37"/>
        <v>926.3</v>
      </c>
      <c r="Z119" s="10">
        <f t="shared" si="38"/>
        <v>251.4</v>
      </c>
      <c r="AA119" s="23">
        <v>48</v>
      </c>
      <c r="AB119" s="23">
        <v>11.8</v>
      </c>
      <c r="AC119" s="23">
        <v>132.6</v>
      </c>
      <c r="AD119" s="23">
        <v>21.9</v>
      </c>
      <c r="AE119" s="23">
        <v>0</v>
      </c>
      <c r="AF119" s="10">
        <f t="shared" si="39"/>
        <v>1392</v>
      </c>
      <c r="AG119" s="25">
        <v>0</v>
      </c>
      <c r="AH119" s="17">
        <f t="shared" si="40"/>
        <v>7486176</v>
      </c>
      <c r="AI119" s="11">
        <f t="shared" si="41"/>
        <v>289200</v>
      </c>
      <c r="AJ119" s="11">
        <v>701222</v>
      </c>
      <c r="AK119" s="11">
        <f t="shared" si="42"/>
        <v>10511</v>
      </c>
      <c r="AL119" s="11">
        <f t="shared" si="43"/>
        <v>299711</v>
      </c>
      <c r="AO119" s="32">
        <v>315</v>
      </c>
      <c r="AP119" s="35">
        <f t="shared" si="44"/>
        <v>0</v>
      </c>
      <c r="AQ119" s="1" t="b">
        <f t="shared" si="45"/>
        <v>0</v>
      </c>
      <c r="AR119" s="30">
        <f t="shared" si="46"/>
        <v>0</v>
      </c>
      <c r="AS119" s="31">
        <f t="shared" si="47"/>
        <v>0</v>
      </c>
      <c r="AT119" s="36">
        <f t="shared" si="48"/>
        <v>0</v>
      </c>
      <c r="AU119" s="1" t="b">
        <f t="shared" si="49"/>
        <v>1</v>
      </c>
      <c r="AV119" s="1">
        <f t="shared" si="50"/>
        <v>775.04629999999997</v>
      </c>
      <c r="AW119" s="31">
        <f t="shared" si="51"/>
        <v>0.27140199999999998</v>
      </c>
      <c r="AX119" s="36">
        <f t="shared" si="52"/>
        <v>251.4</v>
      </c>
      <c r="AY119" s="37">
        <f t="shared" si="53"/>
        <v>0</v>
      </c>
      <c r="AZ119" s="39">
        <f t="shared" si="54"/>
        <v>251.4</v>
      </c>
    </row>
    <row r="120" spans="1:52" x14ac:dyDescent="0.3">
      <c r="A120" s="9">
        <v>316</v>
      </c>
      <c r="B120" s="1" t="s">
        <v>395</v>
      </c>
      <c r="C120" s="1" t="s">
        <v>398</v>
      </c>
      <c r="D120" s="9" t="s">
        <v>440</v>
      </c>
      <c r="E120" s="10">
        <v>166</v>
      </c>
      <c r="F120" s="10">
        <v>3.5</v>
      </c>
      <c r="G120" s="10">
        <v>0</v>
      </c>
      <c r="H120" s="10">
        <f t="shared" si="32"/>
        <v>169.5</v>
      </c>
      <c r="I120" s="10">
        <v>140.69999999999999</v>
      </c>
      <c r="J120" s="11">
        <v>74640</v>
      </c>
      <c r="K120" s="10">
        <v>14.7</v>
      </c>
      <c r="L120" s="10">
        <v>3.5</v>
      </c>
      <c r="M120" s="10">
        <v>54.2</v>
      </c>
      <c r="N120" s="10">
        <v>1.4</v>
      </c>
      <c r="O120" s="10">
        <v>0</v>
      </c>
      <c r="P120" s="10">
        <f t="shared" si="33"/>
        <v>384</v>
      </c>
      <c r="Q120" s="11">
        <v>0</v>
      </c>
      <c r="R120" s="17">
        <f t="shared" si="34"/>
        <v>1953792</v>
      </c>
      <c r="S120" s="10">
        <v>150.5</v>
      </c>
      <c r="T120" s="10">
        <v>143.5</v>
      </c>
      <c r="U120" s="23"/>
      <c r="V120" s="10">
        <f t="shared" si="55"/>
        <v>147</v>
      </c>
      <c r="W120" s="24">
        <f t="shared" si="35"/>
        <v>3.5</v>
      </c>
      <c r="X120" s="23">
        <f t="shared" si="36"/>
        <v>0</v>
      </c>
      <c r="Y120" s="10">
        <f t="shared" si="37"/>
        <v>150.5</v>
      </c>
      <c r="Z120" s="10">
        <f t="shared" si="38"/>
        <v>132.5</v>
      </c>
      <c r="AA120" s="23">
        <v>14.7</v>
      </c>
      <c r="AB120" s="23">
        <v>3.5</v>
      </c>
      <c r="AC120" s="23">
        <v>54.2</v>
      </c>
      <c r="AD120" s="23">
        <v>1.4</v>
      </c>
      <c r="AE120" s="23">
        <v>0</v>
      </c>
      <c r="AF120" s="10">
        <f t="shared" si="39"/>
        <v>356.8</v>
      </c>
      <c r="AG120" s="25">
        <v>0</v>
      </c>
      <c r="AH120" s="17">
        <f t="shared" si="40"/>
        <v>1918870</v>
      </c>
      <c r="AI120" s="11">
        <f t="shared" si="41"/>
        <v>-34922</v>
      </c>
      <c r="AJ120" s="11">
        <v>237713</v>
      </c>
      <c r="AK120" s="11">
        <f t="shared" si="42"/>
        <v>3563</v>
      </c>
      <c r="AL120" s="11">
        <f t="shared" si="43"/>
        <v>-31359</v>
      </c>
      <c r="AO120" s="32">
        <v>316</v>
      </c>
      <c r="AP120" s="35">
        <f t="shared" si="44"/>
        <v>0</v>
      </c>
      <c r="AQ120" s="1" t="b">
        <f t="shared" si="45"/>
        <v>1</v>
      </c>
      <c r="AR120" s="30">
        <f t="shared" si="46"/>
        <v>487.57799999999997</v>
      </c>
      <c r="AS120" s="31">
        <f t="shared" si="47"/>
        <v>0.88046899999999995</v>
      </c>
      <c r="AT120" s="36">
        <f t="shared" si="48"/>
        <v>132.5</v>
      </c>
      <c r="AU120" s="1" t="b">
        <f t="shared" si="49"/>
        <v>0</v>
      </c>
      <c r="AV120" s="1">
        <f t="shared" si="50"/>
        <v>0</v>
      </c>
      <c r="AW120" s="31">
        <f t="shared" si="51"/>
        <v>0</v>
      </c>
      <c r="AX120" s="36">
        <f t="shared" si="52"/>
        <v>0</v>
      </c>
      <c r="AY120" s="37">
        <f t="shared" si="53"/>
        <v>0</v>
      </c>
      <c r="AZ120" s="39">
        <f t="shared" si="54"/>
        <v>132.5</v>
      </c>
    </row>
    <row r="121" spans="1:52" x14ac:dyDescent="0.3">
      <c r="A121" s="9">
        <v>320</v>
      </c>
      <c r="B121" s="1" t="s">
        <v>308</v>
      </c>
      <c r="C121" s="1" t="s">
        <v>309</v>
      </c>
      <c r="D121" s="9" t="s">
        <v>440</v>
      </c>
      <c r="E121" s="10">
        <v>1609.3</v>
      </c>
      <c r="F121" s="10">
        <v>0</v>
      </c>
      <c r="G121" s="10">
        <v>0</v>
      </c>
      <c r="H121" s="10">
        <f t="shared" si="32"/>
        <v>1609.3</v>
      </c>
      <c r="I121" s="10">
        <v>63.3</v>
      </c>
      <c r="J121" s="11">
        <v>466053</v>
      </c>
      <c r="K121" s="10">
        <v>91.6</v>
      </c>
      <c r="L121" s="10">
        <v>1.3</v>
      </c>
      <c r="M121" s="10">
        <v>194.6</v>
      </c>
      <c r="N121" s="10">
        <v>26.3</v>
      </c>
      <c r="O121" s="10">
        <v>0</v>
      </c>
      <c r="P121" s="10">
        <f t="shared" si="33"/>
        <v>1986.4</v>
      </c>
      <c r="Q121" s="11">
        <v>348737</v>
      </c>
      <c r="R121" s="17">
        <f t="shared" si="34"/>
        <v>10455540</v>
      </c>
      <c r="S121" s="10">
        <v>1582</v>
      </c>
      <c r="T121" s="10">
        <v>1589.5</v>
      </c>
      <c r="U121" s="23"/>
      <c r="V121" s="10">
        <f t="shared" si="55"/>
        <v>1589.5</v>
      </c>
      <c r="W121" s="24">
        <f t="shared" si="35"/>
        <v>0</v>
      </c>
      <c r="X121" s="23">
        <f t="shared" si="36"/>
        <v>0</v>
      </c>
      <c r="Y121" s="10">
        <f t="shared" si="37"/>
        <v>1589.5</v>
      </c>
      <c r="Z121" s="10">
        <f t="shared" si="38"/>
        <v>73.2</v>
      </c>
      <c r="AA121" s="23">
        <v>91.6</v>
      </c>
      <c r="AB121" s="23">
        <v>1.3</v>
      </c>
      <c r="AC121" s="23">
        <v>194.6</v>
      </c>
      <c r="AD121" s="23">
        <v>26.3</v>
      </c>
      <c r="AE121" s="23">
        <v>0</v>
      </c>
      <c r="AF121" s="10">
        <f t="shared" si="39"/>
        <v>1976.5</v>
      </c>
      <c r="AG121" s="25">
        <v>348737</v>
      </c>
      <c r="AH121" s="17">
        <f t="shared" si="40"/>
        <v>10978354</v>
      </c>
      <c r="AI121" s="11">
        <f t="shared" si="41"/>
        <v>522814</v>
      </c>
      <c r="AJ121" s="11">
        <v>1588018</v>
      </c>
      <c r="AK121" s="11">
        <f t="shared" si="42"/>
        <v>23804</v>
      </c>
      <c r="AL121" s="11">
        <f t="shared" si="43"/>
        <v>546618</v>
      </c>
      <c r="AO121" s="32">
        <v>320</v>
      </c>
      <c r="AP121" s="35">
        <f t="shared" si="44"/>
        <v>0</v>
      </c>
      <c r="AQ121" s="1" t="b">
        <f t="shared" si="45"/>
        <v>0</v>
      </c>
      <c r="AR121" s="30">
        <f t="shared" si="46"/>
        <v>0</v>
      </c>
      <c r="AS121" s="31">
        <f t="shared" si="47"/>
        <v>0</v>
      </c>
      <c r="AT121" s="36">
        <f t="shared" si="48"/>
        <v>0</v>
      </c>
      <c r="AU121" s="1" t="b">
        <f t="shared" si="49"/>
        <v>1</v>
      </c>
      <c r="AV121" s="1">
        <f t="shared" si="50"/>
        <v>1595.7563</v>
      </c>
      <c r="AW121" s="31">
        <f t="shared" si="51"/>
        <v>4.6080999999999997E-2</v>
      </c>
      <c r="AX121" s="36">
        <f t="shared" si="52"/>
        <v>73.2</v>
      </c>
      <c r="AY121" s="37">
        <f t="shared" si="53"/>
        <v>0</v>
      </c>
      <c r="AZ121" s="39">
        <f t="shared" si="54"/>
        <v>73.2</v>
      </c>
    </row>
    <row r="122" spans="1:52" x14ac:dyDescent="0.3">
      <c r="A122" s="9">
        <v>321</v>
      </c>
      <c r="B122" s="1" t="s">
        <v>308</v>
      </c>
      <c r="C122" s="1" t="s">
        <v>310</v>
      </c>
      <c r="D122" s="9" t="s">
        <v>440</v>
      </c>
      <c r="E122" s="10">
        <v>1020</v>
      </c>
      <c r="F122" s="10">
        <v>13</v>
      </c>
      <c r="G122" s="10">
        <v>0</v>
      </c>
      <c r="H122" s="10">
        <f t="shared" si="32"/>
        <v>1033</v>
      </c>
      <c r="I122" s="10">
        <v>242.9</v>
      </c>
      <c r="J122" s="11">
        <v>439104</v>
      </c>
      <c r="K122" s="10">
        <v>86.3</v>
      </c>
      <c r="L122" s="10">
        <v>0.7</v>
      </c>
      <c r="M122" s="10">
        <v>161.5</v>
      </c>
      <c r="N122" s="10">
        <v>30.9</v>
      </c>
      <c r="O122" s="10">
        <v>0</v>
      </c>
      <c r="P122" s="10">
        <f t="shared" si="33"/>
        <v>1555.3</v>
      </c>
      <c r="Q122" s="11">
        <v>0</v>
      </c>
      <c r="R122" s="17">
        <f t="shared" si="34"/>
        <v>7913366</v>
      </c>
      <c r="S122" s="10">
        <v>1014.5</v>
      </c>
      <c r="T122" s="10">
        <v>1028</v>
      </c>
      <c r="U122" s="23"/>
      <c r="V122" s="10">
        <f t="shared" si="55"/>
        <v>1028</v>
      </c>
      <c r="W122" s="24">
        <f t="shared" si="35"/>
        <v>13</v>
      </c>
      <c r="X122" s="23">
        <f t="shared" si="36"/>
        <v>0</v>
      </c>
      <c r="Y122" s="10">
        <f t="shared" si="37"/>
        <v>1041</v>
      </c>
      <c r="Z122" s="10">
        <f t="shared" si="38"/>
        <v>242</v>
      </c>
      <c r="AA122" s="23">
        <v>86.3</v>
      </c>
      <c r="AB122" s="23">
        <v>0.7</v>
      </c>
      <c r="AC122" s="23">
        <v>161.5</v>
      </c>
      <c r="AD122" s="23">
        <v>30.9</v>
      </c>
      <c r="AE122" s="23">
        <v>0</v>
      </c>
      <c r="AF122" s="10">
        <f t="shared" si="39"/>
        <v>1562.4</v>
      </c>
      <c r="AG122" s="25">
        <v>0</v>
      </c>
      <c r="AH122" s="17">
        <f t="shared" si="40"/>
        <v>8402587</v>
      </c>
      <c r="AI122" s="11">
        <f t="shared" si="41"/>
        <v>489221</v>
      </c>
      <c r="AJ122" s="11">
        <v>1829810</v>
      </c>
      <c r="AK122" s="11">
        <f t="shared" si="42"/>
        <v>27428</v>
      </c>
      <c r="AL122" s="11">
        <f t="shared" si="43"/>
        <v>516649</v>
      </c>
      <c r="AO122" s="32">
        <v>321</v>
      </c>
      <c r="AP122" s="35">
        <f t="shared" si="44"/>
        <v>0</v>
      </c>
      <c r="AQ122" s="1" t="b">
        <f t="shared" si="45"/>
        <v>0</v>
      </c>
      <c r="AR122" s="30">
        <f t="shared" si="46"/>
        <v>0</v>
      </c>
      <c r="AS122" s="31">
        <f t="shared" si="47"/>
        <v>0</v>
      </c>
      <c r="AT122" s="36">
        <f t="shared" si="48"/>
        <v>0</v>
      </c>
      <c r="AU122" s="1" t="b">
        <f t="shared" si="49"/>
        <v>1</v>
      </c>
      <c r="AV122" s="1">
        <f t="shared" si="50"/>
        <v>916.98749999999995</v>
      </c>
      <c r="AW122" s="31">
        <f t="shared" si="51"/>
        <v>0.232433</v>
      </c>
      <c r="AX122" s="36">
        <f t="shared" si="52"/>
        <v>242</v>
      </c>
      <c r="AY122" s="37">
        <f t="shared" si="53"/>
        <v>0</v>
      </c>
      <c r="AZ122" s="39">
        <f t="shared" si="54"/>
        <v>242</v>
      </c>
    </row>
    <row r="123" spans="1:52" x14ac:dyDescent="0.3">
      <c r="A123" s="9">
        <v>322</v>
      </c>
      <c r="B123" s="1" t="s">
        <v>308</v>
      </c>
      <c r="C123" s="1" t="s">
        <v>311</v>
      </c>
      <c r="D123" s="9" t="s">
        <v>441</v>
      </c>
      <c r="E123" s="10">
        <v>299.3</v>
      </c>
      <c r="F123" s="10">
        <v>6</v>
      </c>
      <c r="G123" s="10">
        <v>0</v>
      </c>
      <c r="H123" s="10">
        <f t="shared" si="32"/>
        <v>305.3</v>
      </c>
      <c r="I123" s="10">
        <v>147.30000000000001</v>
      </c>
      <c r="J123" s="11">
        <v>212644</v>
      </c>
      <c r="K123" s="10">
        <v>41.8</v>
      </c>
      <c r="L123" s="10">
        <v>0.6</v>
      </c>
      <c r="M123" s="10">
        <v>58.8</v>
      </c>
      <c r="N123" s="10">
        <v>8.9</v>
      </c>
      <c r="O123" s="10">
        <v>0</v>
      </c>
      <c r="P123" s="10">
        <f t="shared" si="33"/>
        <v>562.70000000000005</v>
      </c>
      <c r="Q123" s="11">
        <v>0</v>
      </c>
      <c r="R123" s="17">
        <f t="shared" si="34"/>
        <v>2863018</v>
      </c>
      <c r="S123" s="10">
        <v>299.3</v>
      </c>
      <c r="T123" s="10">
        <v>310</v>
      </c>
      <c r="U123" s="23"/>
      <c r="V123" s="10">
        <f t="shared" si="55"/>
        <v>310</v>
      </c>
      <c r="W123" s="24">
        <f t="shared" si="35"/>
        <v>6</v>
      </c>
      <c r="X123" s="23">
        <f t="shared" si="36"/>
        <v>0</v>
      </c>
      <c r="Y123" s="10">
        <f t="shared" si="37"/>
        <v>316</v>
      </c>
      <c r="Z123" s="10">
        <f t="shared" si="38"/>
        <v>151.30000000000001</v>
      </c>
      <c r="AA123" s="23">
        <v>41.8</v>
      </c>
      <c r="AB123" s="23">
        <v>0.6</v>
      </c>
      <c r="AC123" s="23">
        <v>58.8</v>
      </c>
      <c r="AD123" s="23">
        <v>8.9</v>
      </c>
      <c r="AE123" s="23">
        <v>0</v>
      </c>
      <c r="AF123" s="10">
        <f t="shared" si="39"/>
        <v>577.4</v>
      </c>
      <c r="AG123" s="25">
        <v>0</v>
      </c>
      <c r="AH123" s="17">
        <f t="shared" si="40"/>
        <v>3105257</v>
      </c>
      <c r="AI123" s="11">
        <f t="shared" si="41"/>
        <v>242239</v>
      </c>
      <c r="AJ123" s="11">
        <v>232610</v>
      </c>
      <c r="AK123" s="11">
        <f t="shared" si="42"/>
        <v>3487</v>
      </c>
      <c r="AL123" s="11">
        <f t="shared" si="43"/>
        <v>245726</v>
      </c>
      <c r="AO123" s="32">
        <v>322</v>
      </c>
      <c r="AP123" s="35">
        <f t="shared" si="44"/>
        <v>0</v>
      </c>
      <c r="AQ123" s="1" t="b">
        <f t="shared" si="45"/>
        <v>0</v>
      </c>
      <c r="AR123" s="30">
        <f t="shared" si="46"/>
        <v>0</v>
      </c>
      <c r="AS123" s="31">
        <f t="shared" si="47"/>
        <v>0</v>
      </c>
      <c r="AT123" s="36">
        <f t="shared" si="48"/>
        <v>0</v>
      </c>
      <c r="AU123" s="1" t="b">
        <f t="shared" si="49"/>
        <v>1</v>
      </c>
      <c r="AV123" s="1">
        <f t="shared" si="50"/>
        <v>19.8</v>
      </c>
      <c r="AW123" s="31">
        <f t="shared" si="51"/>
        <v>0.47875000000000001</v>
      </c>
      <c r="AX123" s="36">
        <f t="shared" si="52"/>
        <v>151.30000000000001</v>
      </c>
      <c r="AY123" s="37">
        <f t="shared" si="53"/>
        <v>0</v>
      </c>
      <c r="AZ123" s="39">
        <f t="shared" si="54"/>
        <v>151.30000000000001</v>
      </c>
    </row>
    <row r="124" spans="1:52" x14ac:dyDescent="0.3">
      <c r="A124" s="9">
        <v>323</v>
      </c>
      <c r="B124" s="1" t="s">
        <v>308</v>
      </c>
      <c r="C124" s="1" t="s">
        <v>312</v>
      </c>
      <c r="D124" s="9" t="s">
        <v>440</v>
      </c>
      <c r="E124" s="10">
        <v>1296.5</v>
      </c>
      <c r="F124" s="10">
        <v>11</v>
      </c>
      <c r="G124" s="10">
        <v>0</v>
      </c>
      <c r="H124" s="10">
        <f t="shared" si="32"/>
        <v>1307.5</v>
      </c>
      <c r="I124" s="10">
        <v>185.5</v>
      </c>
      <c r="J124" s="11">
        <v>822290</v>
      </c>
      <c r="K124" s="10">
        <v>161.6</v>
      </c>
      <c r="L124" s="10">
        <v>1.1000000000000001</v>
      </c>
      <c r="M124" s="10">
        <v>133.6</v>
      </c>
      <c r="N124" s="10">
        <v>15.1</v>
      </c>
      <c r="O124" s="10">
        <v>0</v>
      </c>
      <c r="P124" s="10">
        <f t="shared" si="33"/>
        <v>1804.4</v>
      </c>
      <c r="Q124" s="11">
        <v>22400</v>
      </c>
      <c r="R124" s="17">
        <f t="shared" si="34"/>
        <v>9203187</v>
      </c>
      <c r="S124" s="10">
        <v>1296.5</v>
      </c>
      <c r="T124" s="10">
        <v>1283</v>
      </c>
      <c r="U124" s="23"/>
      <c r="V124" s="10">
        <f t="shared" si="55"/>
        <v>1289.8</v>
      </c>
      <c r="W124" s="24">
        <f t="shared" si="35"/>
        <v>11</v>
      </c>
      <c r="X124" s="23">
        <f t="shared" si="36"/>
        <v>0</v>
      </c>
      <c r="Y124" s="10">
        <f t="shared" si="37"/>
        <v>1300.8</v>
      </c>
      <c r="Z124" s="10">
        <f t="shared" si="38"/>
        <v>187.5</v>
      </c>
      <c r="AA124" s="23">
        <v>161.6</v>
      </c>
      <c r="AB124" s="23">
        <v>1.1000000000000001</v>
      </c>
      <c r="AC124" s="23">
        <v>133.6</v>
      </c>
      <c r="AD124" s="23">
        <v>15.1</v>
      </c>
      <c r="AE124" s="23">
        <v>0</v>
      </c>
      <c r="AF124" s="10">
        <f t="shared" si="39"/>
        <v>1799.7</v>
      </c>
      <c r="AG124" s="25">
        <v>22400</v>
      </c>
      <c r="AH124" s="17">
        <f t="shared" si="40"/>
        <v>9701187</v>
      </c>
      <c r="AI124" s="11">
        <f t="shared" si="41"/>
        <v>498000</v>
      </c>
      <c r="AJ124" s="11">
        <v>1149871</v>
      </c>
      <c r="AK124" s="11">
        <f t="shared" si="42"/>
        <v>17236</v>
      </c>
      <c r="AL124" s="11">
        <f t="shared" si="43"/>
        <v>515236</v>
      </c>
      <c r="AO124" s="32">
        <v>323</v>
      </c>
      <c r="AP124" s="35">
        <f t="shared" si="44"/>
        <v>0</v>
      </c>
      <c r="AQ124" s="1" t="b">
        <f t="shared" si="45"/>
        <v>0</v>
      </c>
      <c r="AR124" s="30">
        <f t="shared" si="46"/>
        <v>0</v>
      </c>
      <c r="AS124" s="31">
        <f t="shared" si="47"/>
        <v>0</v>
      </c>
      <c r="AT124" s="36">
        <f t="shared" si="48"/>
        <v>0</v>
      </c>
      <c r="AU124" s="1" t="b">
        <f t="shared" si="49"/>
        <v>1</v>
      </c>
      <c r="AV124" s="1">
        <f t="shared" si="50"/>
        <v>1238.49</v>
      </c>
      <c r="AW124" s="31">
        <f t="shared" si="51"/>
        <v>0.14416599999999999</v>
      </c>
      <c r="AX124" s="36">
        <f t="shared" si="52"/>
        <v>187.5</v>
      </c>
      <c r="AY124" s="37">
        <f t="shared" si="53"/>
        <v>0</v>
      </c>
      <c r="AZ124" s="39">
        <f t="shared" si="54"/>
        <v>187.5</v>
      </c>
    </row>
    <row r="125" spans="1:52" x14ac:dyDescent="0.3">
      <c r="A125" s="9">
        <v>325</v>
      </c>
      <c r="B125" s="1" t="s">
        <v>304</v>
      </c>
      <c r="C125" s="1" t="s">
        <v>306</v>
      </c>
      <c r="D125" s="9" t="s">
        <v>440</v>
      </c>
      <c r="E125" s="10">
        <v>564</v>
      </c>
      <c r="F125" s="10">
        <v>4</v>
      </c>
      <c r="G125" s="10">
        <v>0</v>
      </c>
      <c r="H125" s="10">
        <f t="shared" si="32"/>
        <v>568</v>
      </c>
      <c r="I125" s="10">
        <v>223.3</v>
      </c>
      <c r="J125" s="11">
        <v>150031</v>
      </c>
      <c r="K125" s="10">
        <v>29.5</v>
      </c>
      <c r="L125" s="10">
        <v>0.4</v>
      </c>
      <c r="M125" s="10">
        <v>116.6</v>
      </c>
      <c r="N125" s="10">
        <v>19.600000000000001</v>
      </c>
      <c r="O125" s="10">
        <v>0</v>
      </c>
      <c r="P125" s="10">
        <f t="shared" si="33"/>
        <v>957.4</v>
      </c>
      <c r="Q125" s="11">
        <v>0</v>
      </c>
      <c r="R125" s="17">
        <f t="shared" si="34"/>
        <v>4871251</v>
      </c>
      <c r="S125" s="10">
        <v>564</v>
      </c>
      <c r="T125" s="10">
        <v>551.5</v>
      </c>
      <c r="U125" s="23"/>
      <c r="V125" s="10">
        <f t="shared" si="55"/>
        <v>557.79999999999995</v>
      </c>
      <c r="W125" s="24">
        <f t="shared" si="35"/>
        <v>4</v>
      </c>
      <c r="X125" s="23">
        <f t="shared" si="36"/>
        <v>0</v>
      </c>
      <c r="Y125" s="10">
        <f t="shared" si="37"/>
        <v>561.79999999999995</v>
      </c>
      <c r="Z125" s="10">
        <f t="shared" si="38"/>
        <v>222</v>
      </c>
      <c r="AA125" s="23">
        <v>29.5</v>
      </c>
      <c r="AB125" s="23">
        <v>0.4</v>
      </c>
      <c r="AC125" s="23">
        <v>116.6</v>
      </c>
      <c r="AD125" s="23">
        <v>19.600000000000001</v>
      </c>
      <c r="AE125" s="23">
        <v>0</v>
      </c>
      <c r="AF125" s="10">
        <f t="shared" si="39"/>
        <v>949.9</v>
      </c>
      <c r="AG125" s="25">
        <v>0</v>
      </c>
      <c r="AH125" s="17">
        <f t="shared" si="40"/>
        <v>5108562</v>
      </c>
      <c r="AI125" s="11">
        <f t="shared" si="41"/>
        <v>237311</v>
      </c>
      <c r="AJ125" s="11">
        <v>769001</v>
      </c>
      <c r="AK125" s="11">
        <f t="shared" si="42"/>
        <v>11527</v>
      </c>
      <c r="AL125" s="11">
        <f t="shared" si="43"/>
        <v>248838</v>
      </c>
      <c r="AO125" s="32">
        <v>325</v>
      </c>
      <c r="AP125" s="35">
        <f t="shared" si="44"/>
        <v>0</v>
      </c>
      <c r="AQ125" s="1" t="b">
        <f t="shared" si="45"/>
        <v>0</v>
      </c>
      <c r="AR125" s="30">
        <f t="shared" si="46"/>
        <v>0</v>
      </c>
      <c r="AS125" s="31">
        <f t="shared" si="47"/>
        <v>0</v>
      </c>
      <c r="AT125" s="36">
        <f t="shared" si="48"/>
        <v>0</v>
      </c>
      <c r="AU125" s="1" t="b">
        <f t="shared" si="49"/>
        <v>1</v>
      </c>
      <c r="AV125" s="1">
        <f t="shared" si="50"/>
        <v>323.97750000000002</v>
      </c>
      <c r="AW125" s="31">
        <f t="shared" si="51"/>
        <v>0.39523999999999998</v>
      </c>
      <c r="AX125" s="36">
        <f t="shared" si="52"/>
        <v>222</v>
      </c>
      <c r="AY125" s="37">
        <f t="shared" si="53"/>
        <v>0</v>
      </c>
      <c r="AZ125" s="39">
        <f t="shared" si="54"/>
        <v>222</v>
      </c>
    </row>
    <row r="126" spans="1:52" x14ac:dyDescent="0.3">
      <c r="A126" s="9">
        <v>326</v>
      </c>
      <c r="B126" s="1" t="s">
        <v>304</v>
      </c>
      <c r="C126" s="1" t="s">
        <v>307</v>
      </c>
      <c r="D126" s="9" t="s">
        <v>440</v>
      </c>
      <c r="E126" s="10">
        <v>127</v>
      </c>
      <c r="F126" s="10">
        <v>1.5</v>
      </c>
      <c r="G126" s="10">
        <v>0</v>
      </c>
      <c r="H126" s="10">
        <f t="shared" si="32"/>
        <v>128.5</v>
      </c>
      <c r="I126" s="10">
        <v>120.6</v>
      </c>
      <c r="J126" s="11">
        <v>68898</v>
      </c>
      <c r="K126" s="10">
        <v>13.5</v>
      </c>
      <c r="L126" s="10">
        <v>0</v>
      </c>
      <c r="M126" s="10">
        <v>31.7</v>
      </c>
      <c r="N126" s="10">
        <v>4</v>
      </c>
      <c r="O126" s="10">
        <v>0</v>
      </c>
      <c r="P126" s="10">
        <f t="shared" si="33"/>
        <v>298.3</v>
      </c>
      <c r="Q126" s="11">
        <v>0</v>
      </c>
      <c r="R126" s="17">
        <f t="shared" si="34"/>
        <v>1517750</v>
      </c>
      <c r="S126" s="10">
        <v>115.6</v>
      </c>
      <c r="T126" s="10">
        <v>109.7</v>
      </c>
      <c r="U126" s="23"/>
      <c r="V126" s="10">
        <f t="shared" si="55"/>
        <v>112.7</v>
      </c>
      <c r="W126" s="24">
        <f t="shared" si="35"/>
        <v>1.5</v>
      </c>
      <c r="X126" s="23">
        <f t="shared" si="36"/>
        <v>0</v>
      </c>
      <c r="Y126" s="10">
        <f t="shared" si="37"/>
        <v>114.2</v>
      </c>
      <c r="Z126" s="10">
        <f t="shared" si="38"/>
        <v>111.5</v>
      </c>
      <c r="AA126" s="23">
        <v>13.5</v>
      </c>
      <c r="AB126" s="23">
        <v>0</v>
      </c>
      <c r="AC126" s="23">
        <v>31.7</v>
      </c>
      <c r="AD126" s="23">
        <v>4</v>
      </c>
      <c r="AE126" s="23">
        <v>0</v>
      </c>
      <c r="AF126" s="10">
        <f t="shared" si="39"/>
        <v>274.89999999999998</v>
      </c>
      <c r="AG126" s="25">
        <v>0</v>
      </c>
      <c r="AH126" s="17">
        <f t="shared" si="40"/>
        <v>1478412</v>
      </c>
      <c r="AI126" s="11">
        <f t="shared" si="41"/>
        <v>-39338</v>
      </c>
      <c r="AJ126" s="11">
        <v>175779</v>
      </c>
      <c r="AK126" s="11">
        <f t="shared" si="42"/>
        <v>2635</v>
      </c>
      <c r="AL126" s="11">
        <f t="shared" si="43"/>
        <v>-36703</v>
      </c>
      <c r="AO126" s="32">
        <v>326</v>
      </c>
      <c r="AP126" s="35">
        <f t="shared" si="44"/>
        <v>0</v>
      </c>
      <c r="AQ126" s="1" t="b">
        <f t="shared" si="45"/>
        <v>1</v>
      </c>
      <c r="AR126" s="30">
        <f t="shared" si="46"/>
        <v>137.101</v>
      </c>
      <c r="AS126" s="31">
        <f t="shared" si="47"/>
        <v>0.97669099999999998</v>
      </c>
      <c r="AT126" s="36">
        <f t="shared" si="48"/>
        <v>111.5</v>
      </c>
      <c r="AU126" s="1" t="b">
        <f t="shared" si="49"/>
        <v>0</v>
      </c>
      <c r="AV126" s="1">
        <f t="shared" si="50"/>
        <v>0</v>
      </c>
      <c r="AW126" s="31">
        <f t="shared" si="51"/>
        <v>0</v>
      </c>
      <c r="AX126" s="36">
        <f t="shared" si="52"/>
        <v>0</v>
      </c>
      <c r="AY126" s="37">
        <f t="shared" si="53"/>
        <v>0</v>
      </c>
      <c r="AZ126" s="39">
        <f t="shared" si="54"/>
        <v>111.5</v>
      </c>
    </row>
    <row r="127" spans="1:52" x14ac:dyDescent="0.3">
      <c r="A127" s="9">
        <v>327</v>
      </c>
      <c r="B127" s="1" t="s">
        <v>132</v>
      </c>
      <c r="C127" s="1" t="s">
        <v>134</v>
      </c>
      <c r="D127" s="9" t="s">
        <v>440</v>
      </c>
      <c r="E127" s="10">
        <v>643.1</v>
      </c>
      <c r="F127" s="10">
        <v>0</v>
      </c>
      <c r="G127" s="10">
        <v>0</v>
      </c>
      <c r="H127" s="10">
        <f t="shared" si="32"/>
        <v>643.1</v>
      </c>
      <c r="I127" s="10">
        <v>238.5</v>
      </c>
      <c r="J127" s="11">
        <v>347276</v>
      </c>
      <c r="K127" s="10">
        <v>68.3</v>
      </c>
      <c r="L127" s="10">
        <v>0.2</v>
      </c>
      <c r="M127" s="10">
        <v>82.8</v>
      </c>
      <c r="N127" s="10">
        <v>5.0999999999999996</v>
      </c>
      <c r="O127" s="10">
        <v>0</v>
      </c>
      <c r="P127" s="10">
        <f t="shared" si="33"/>
        <v>1038</v>
      </c>
      <c r="Q127" s="11">
        <v>0</v>
      </c>
      <c r="R127" s="17">
        <f t="shared" si="34"/>
        <v>5281344</v>
      </c>
      <c r="S127" s="10">
        <v>643.1</v>
      </c>
      <c r="T127" s="10">
        <v>641.79999999999995</v>
      </c>
      <c r="U127" s="23"/>
      <c r="V127" s="10">
        <f t="shared" si="55"/>
        <v>642.5</v>
      </c>
      <c r="W127" s="24">
        <f t="shared" si="35"/>
        <v>0</v>
      </c>
      <c r="X127" s="23">
        <f t="shared" si="36"/>
        <v>0</v>
      </c>
      <c r="Y127" s="10">
        <f t="shared" si="37"/>
        <v>642.5</v>
      </c>
      <c r="Z127" s="10">
        <f t="shared" si="38"/>
        <v>236.3</v>
      </c>
      <c r="AA127" s="23">
        <v>68.3</v>
      </c>
      <c r="AB127" s="23">
        <v>0.2</v>
      </c>
      <c r="AC127" s="23">
        <v>82.8</v>
      </c>
      <c r="AD127" s="23">
        <v>5.0999999999999996</v>
      </c>
      <c r="AE127" s="23">
        <v>0</v>
      </c>
      <c r="AF127" s="10">
        <f t="shared" si="39"/>
        <v>1035.2</v>
      </c>
      <c r="AG127" s="25">
        <v>0</v>
      </c>
      <c r="AH127" s="17">
        <f t="shared" si="40"/>
        <v>5567306</v>
      </c>
      <c r="AI127" s="11">
        <f t="shared" si="41"/>
        <v>285962</v>
      </c>
      <c r="AJ127" s="11">
        <v>626182</v>
      </c>
      <c r="AK127" s="11">
        <f t="shared" si="42"/>
        <v>9386</v>
      </c>
      <c r="AL127" s="11">
        <f t="shared" si="43"/>
        <v>295348</v>
      </c>
      <c r="AO127" s="32">
        <v>327</v>
      </c>
      <c r="AP127" s="35">
        <f t="shared" si="44"/>
        <v>0</v>
      </c>
      <c r="AQ127" s="1" t="b">
        <f t="shared" si="45"/>
        <v>0</v>
      </c>
      <c r="AR127" s="30">
        <f t="shared" si="46"/>
        <v>0</v>
      </c>
      <c r="AS127" s="31">
        <f t="shared" si="47"/>
        <v>0</v>
      </c>
      <c r="AT127" s="36">
        <f t="shared" si="48"/>
        <v>0</v>
      </c>
      <c r="AU127" s="1" t="b">
        <f t="shared" si="49"/>
        <v>1</v>
      </c>
      <c r="AV127" s="1">
        <f t="shared" si="50"/>
        <v>423.84379999999999</v>
      </c>
      <c r="AW127" s="31">
        <f t="shared" si="51"/>
        <v>0.36782199999999998</v>
      </c>
      <c r="AX127" s="36">
        <f t="shared" si="52"/>
        <v>236.3</v>
      </c>
      <c r="AY127" s="37">
        <f t="shared" si="53"/>
        <v>0</v>
      </c>
      <c r="AZ127" s="39">
        <f t="shared" si="54"/>
        <v>236.3</v>
      </c>
    </row>
    <row r="128" spans="1:52" x14ac:dyDescent="0.3">
      <c r="A128" s="9">
        <v>329</v>
      </c>
      <c r="B128" s="1" t="s">
        <v>401</v>
      </c>
      <c r="C128" s="1" t="s">
        <v>402</v>
      </c>
      <c r="D128" s="9" t="s">
        <v>440</v>
      </c>
      <c r="E128" s="10">
        <v>383</v>
      </c>
      <c r="F128" s="10">
        <v>8</v>
      </c>
      <c r="G128" s="10">
        <v>0</v>
      </c>
      <c r="H128" s="10">
        <f t="shared" si="32"/>
        <v>391</v>
      </c>
      <c r="I128" s="10">
        <v>177.2</v>
      </c>
      <c r="J128" s="11">
        <v>299329</v>
      </c>
      <c r="K128" s="10">
        <v>58.8</v>
      </c>
      <c r="L128" s="10">
        <v>0.6</v>
      </c>
      <c r="M128" s="10">
        <v>51.3</v>
      </c>
      <c r="N128" s="10">
        <v>14.6</v>
      </c>
      <c r="O128" s="10">
        <v>0</v>
      </c>
      <c r="P128" s="10">
        <f t="shared" si="33"/>
        <v>693.5</v>
      </c>
      <c r="Q128" s="11">
        <v>5600</v>
      </c>
      <c r="R128" s="17">
        <f t="shared" si="34"/>
        <v>3534128</v>
      </c>
      <c r="S128" s="10">
        <v>383</v>
      </c>
      <c r="T128" s="10">
        <v>378.7</v>
      </c>
      <c r="U128" s="23"/>
      <c r="V128" s="10">
        <f t="shared" si="55"/>
        <v>380.9</v>
      </c>
      <c r="W128" s="24">
        <f t="shared" si="35"/>
        <v>8</v>
      </c>
      <c r="X128" s="23">
        <f t="shared" si="36"/>
        <v>0</v>
      </c>
      <c r="Y128" s="10">
        <f t="shared" si="37"/>
        <v>388.9</v>
      </c>
      <c r="Z128" s="10">
        <f t="shared" si="38"/>
        <v>176.6</v>
      </c>
      <c r="AA128" s="23">
        <v>58.8</v>
      </c>
      <c r="AB128" s="23">
        <v>0.6</v>
      </c>
      <c r="AC128" s="23">
        <v>51.3</v>
      </c>
      <c r="AD128" s="23">
        <v>14.6</v>
      </c>
      <c r="AE128" s="23">
        <v>0</v>
      </c>
      <c r="AF128" s="10">
        <f t="shared" si="39"/>
        <v>690.8</v>
      </c>
      <c r="AG128" s="25">
        <v>5600</v>
      </c>
      <c r="AH128" s="17">
        <f t="shared" si="40"/>
        <v>3720722</v>
      </c>
      <c r="AI128" s="11">
        <f t="shared" si="41"/>
        <v>186594</v>
      </c>
      <c r="AJ128" s="11">
        <v>456745</v>
      </c>
      <c r="AK128" s="11">
        <f t="shared" si="42"/>
        <v>6846</v>
      </c>
      <c r="AL128" s="11">
        <f t="shared" si="43"/>
        <v>193440</v>
      </c>
      <c r="AO128" s="32">
        <v>329</v>
      </c>
      <c r="AP128" s="35">
        <f t="shared" si="44"/>
        <v>0</v>
      </c>
      <c r="AQ128" s="1" t="b">
        <f t="shared" si="45"/>
        <v>0</v>
      </c>
      <c r="AR128" s="30">
        <f t="shared" si="46"/>
        <v>0</v>
      </c>
      <c r="AS128" s="31">
        <f t="shared" si="47"/>
        <v>0</v>
      </c>
      <c r="AT128" s="36">
        <f t="shared" si="48"/>
        <v>0</v>
      </c>
      <c r="AU128" s="1" t="b">
        <f t="shared" si="49"/>
        <v>1</v>
      </c>
      <c r="AV128" s="1">
        <f t="shared" si="50"/>
        <v>110.0138</v>
      </c>
      <c r="AW128" s="31">
        <f t="shared" si="51"/>
        <v>0.45398300000000003</v>
      </c>
      <c r="AX128" s="36">
        <f t="shared" si="52"/>
        <v>176.6</v>
      </c>
      <c r="AY128" s="37">
        <f t="shared" si="53"/>
        <v>0</v>
      </c>
      <c r="AZ128" s="39">
        <f t="shared" si="54"/>
        <v>176.6</v>
      </c>
    </row>
    <row r="129" spans="1:52" x14ac:dyDescent="0.3">
      <c r="A129" s="9">
        <v>330</v>
      </c>
      <c r="B129" s="1" t="s">
        <v>401</v>
      </c>
      <c r="C129" s="1" t="s">
        <v>403</v>
      </c>
      <c r="D129" s="9" t="s">
        <v>440</v>
      </c>
      <c r="E129" s="10">
        <v>439.3</v>
      </c>
      <c r="F129" s="10">
        <v>8</v>
      </c>
      <c r="G129" s="10">
        <v>0</v>
      </c>
      <c r="H129" s="10">
        <f t="shared" si="32"/>
        <v>447.3</v>
      </c>
      <c r="I129" s="10">
        <v>194.2</v>
      </c>
      <c r="J129" s="11">
        <v>367653</v>
      </c>
      <c r="K129" s="10">
        <v>72.3</v>
      </c>
      <c r="L129" s="10">
        <v>0</v>
      </c>
      <c r="M129" s="10">
        <v>62.9</v>
      </c>
      <c r="N129" s="10">
        <v>19.3</v>
      </c>
      <c r="O129" s="10">
        <v>0</v>
      </c>
      <c r="P129" s="10">
        <f t="shared" si="33"/>
        <v>796</v>
      </c>
      <c r="Q129" s="11">
        <v>0</v>
      </c>
      <c r="R129" s="17">
        <f t="shared" si="34"/>
        <v>4050048</v>
      </c>
      <c r="S129" s="10">
        <v>439.3</v>
      </c>
      <c r="T129" s="10">
        <v>426.8</v>
      </c>
      <c r="U129" s="23"/>
      <c r="V129" s="10">
        <f t="shared" si="55"/>
        <v>433.1</v>
      </c>
      <c r="W129" s="24">
        <f t="shared" si="35"/>
        <v>8</v>
      </c>
      <c r="X129" s="23">
        <f t="shared" si="36"/>
        <v>0</v>
      </c>
      <c r="Y129" s="10">
        <f t="shared" si="37"/>
        <v>441.1</v>
      </c>
      <c r="Z129" s="10">
        <f t="shared" si="38"/>
        <v>192.4</v>
      </c>
      <c r="AA129" s="23">
        <v>72.3</v>
      </c>
      <c r="AB129" s="23">
        <v>0</v>
      </c>
      <c r="AC129" s="23">
        <v>62.9</v>
      </c>
      <c r="AD129" s="23">
        <v>19.3</v>
      </c>
      <c r="AE129" s="23">
        <v>0</v>
      </c>
      <c r="AF129" s="10">
        <f t="shared" si="39"/>
        <v>788</v>
      </c>
      <c r="AG129" s="25">
        <v>0</v>
      </c>
      <c r="AH129" s="17">
        <f t="shared" si="40"/>
        <v>4237864</v>
      </c>
      <c r="AI129" s="11">
        <f t="shared" si="41"/>
        <v>187816</v>
      </c>
      <c r="AJ129" s="11">
        <v>692692</v>
      </c>
      <c r="AK129" s="11">
        <f t="shared" si="42"/>
        <v>10383</v>
      </c>
      <c r="AL129" s="11">
        <f t="shared" si="43"/>
        <v>198199</v>
      </c>
      <c r="AO129" s="32">
        <v>330</v>
      </c>
      <c r="AP129" s="35">
        <f t="shared" si="44"/>
        <v>0</v>
      </c>
      <c r="AQ129" s="1" t="b">
        <f t="shared" si="45"/>
        <v>0</v>
      </c>
      <c r="AR129" s="30">
        <f t="shared" si="46"/>
        <v>0</v>
      </c>
      <c r="AS129" s="31">
        <f t="shared" si="47"/>
        <v>0</v>
      </c>
      <c r="AT129" s="36">
        <f t="shared" si="48"/>
        <v>0</v>
      </c>
      <c r="AU129" s="1" t="b">
        <f t="shared" si="49"/>
        <v>1</v>
      </c>
      <c r="AV129" s="1">
        <f t="shared" si="50"/>
        <v>174.6113</v>
      </c>
      <c r="AW129" s="31">
        <f t="shared" si="51"/>
        <v>0.43624800000000002</v>
      </c>
      <c r="AX129" s="36">
        <f t="shared" si="52"/>
        <v>192.4</v>
      </c>
      <c r="AY129" s="37">
        <f t="shared" si="53"/>
        <v>0</v>
      </c>
      <c r="AZ129" s="39">
        <f t="shared" si="54"/>
        <v>192.4</v>
      </c>
    </row>
    <row r="130" spans="1:52" x14ac:dyDescent="0.3">
      <c r="A130" s="9">
        <v>331</v>
      </c>
      <c r="B130" s="1" t="s">
        <v>207</v>
      </c>
      <c r="C130" s="1" t="s">
        <v>208</v>
      </c>
      <c r="D130" s="9" t="s">
        <v>440</v>
      </c>
      <c r="E130" s="10">
        <v>839.1</v>
      </c>
      <c r="F130" s="10">
        <v>13.5</v>
      </c>
      <c r="G130" s="10">
        <v>0</v>
      </c>
      <c r="H130" s="10">
        <f t="shared" si="32"/>
        <v>852.6</v>
      </c>
      <c r="I130" s="10">
        <v>252.7</v>
      </c>
      <c r="J130" s="11">
        <v>320531</v>
      </c>
      <c r="K130" s="10">
        <v>63</v>
      </c>
      <c r="L130" s="10">
        <v>2</v>
      </c>
      <c r="M130" s="10">
        <v>206.7</v>
      </c>
      <c r="N130" s="10">
        <v>27.6</v>
      </c>
      <c r="O130" s="10">
        <v>0</v>
      </c>
      <c r="P130" s="10">
        <f t="shared" si="33"/>
        <v>1404.6</v>
      </c>
      <c r="Q130" s="11">
        <v>105815</v>
      </c>
      <c r="R130" s="17">
        <f t="shared" si="34"/>
        <v>7252420</v>
      </c>
      <c r="S130" s="10">
        <v>839.1</v>
      </c>
      <c r="T130" s="10">
        <v>808.7</v>
      </c>
      <c r="U130" s="23"/>
      <c r="V130" s="10">
        <f t="shared" si="55"/>
        <v>823.9</v>
      </c>
      <c r="W130" s="24">
        <f t="shared" si="35"/>
        <v>13.5</v>
      </c>
      <c r="X130" s="23">
        <f t="shared" si="36"/>
        <v>0</v>
      </c>
      <c r="Y130" s="10">
        <f t="shared" si="37"/>
        <v>837.4</v>
      </c>
      <c r="Z130" s="10">
        <f t="shared" si="38"/>
        <v>252.6</v>
      </c>
      <c r="AA130" s="23">
        <v>63</v>
      </c>
      <c r="AB130" s="23">
        <v>2</v>
      </c>
      <c r="AC130" s="23">
        <v>206.7</v>
      </c>
      <c r="AD130" s="23">
        <v>27.6</v>
      </c>
      <c r="AE130" s="23">
        <v>0</v>
      </c>
      <c r="AF130" s="10">
        <f t="shared" si="39"/>
        <v>1389.3</v>
      </c>
      <c r="AG130" s="25">
        <v>105815</v>
      </c>
      <c r="AH130" s="17">
        <f t="shared" si="40"/>
        <v>7577470</v>
      </c>
      <c r="AI130" s="11">
        <f t="shared" si="41"/>
        <v>325050</v>
      </c>
      <c r="AJ130" s="11">
        <v>1084887</v>
      </c>
      <c r="AK130" s="11">
        <f t="shared" si="42"/>
        <v>16262</v>
      </c>
      <c r="AL130" s="11">
        <f t="shared" si="43"/>
        <v>341312</v>
      </c>
      <c r="AO130" s="32">
        <v>331</v>
      </c>
      <c r="AP130" s="35">
        <f t="shared" si="44"/>
        <v>0</v>
      </c>
      <c r="AQ130" s="1" t="b">
        <f t="shared" si="45"/>
        <v>0</v>
      </c>
      <c r="AR130" s="30">
        <f t="shared" si="46"/>
        <v>0</v>
      </c>
      <c r="AS130" s="31">
        <f t="shared" si="47"/>
        <v>0</v>
      </c>
      <c r="AT130" s="36">
        <f t="shared" si="48"/>
        <v>0</v>
      </c>
      <c r="AU130" s="1" t="b">
        <f t="shared" si="49"/>
        <v>1</v>
      </c>
      <c r="AV130" s="1">
        <f t="shared" si="50"/>
        <v>665.03250000000003</v>
      </c>
      <c r="AW130" s="31">
        <f t="shared" si="51"/>
        <v>0.30160500000000001</v>
      </c>
      <c r="AX130" s="36">
        <f t="shared" si="52"/>
        <v>252.6</v>
      </c>
      <c r="AY130" s="37">
        <f t="shared" si="53"/>
        <v>0</v>
      </c>
      <c r="AZ130" s="39">
        <f t="shared" si="54"/>
        <v>252.6</v>
      </c>
    </row>
    <row r="131" spans="1:52" x14ac:dyDescent="0.3">
      <c r="A131" s="9">
        <v>332</v>
      </c>
      <c r="B131" s="1" t="s">
        <v>207</v>
      </c>
      <c r="C131" s="1" t="s">
        <v>209</v>
      </c>
      <c r="D131" s="9" t="s">
        <v>441</v>
      </c>
      <c r="E131" s="10">
        <v>209</v>
      </c>
      <c r="F131" s="10">
        <v>7.5</v>
      </c>
      <c r="G131" s="10">
        <v>0</v>
      </c>
      <c r="H131" s="10">
        <f t="shared" si="32"/>
        <v>216.5</v>
      </c>
      <c r="I131" s="10">
        <v>152.69999999999999</v>
      </c>
      <c r="J131" s="11">
        <v>135989</v>
      </c>
      <c r="K131" s="10">
        <v>26.7</v>
      </c>
      <c r="L131" s="10">
        <v>0</v>
      </c>
      <c r="M131" s="10">
        <v>28.6</v>
      </c>
      <c r="N131" s="10">
        <v>3.2</v>
      </c>
      <c r="O131" s="10">
        <v>0</v>
      </c>
      <c r="P131" s="10">
        <f t="shared" si="33"/>
        <v>427.7</v>
      </c>
      <c r="Q131" s="11">
        <v>0</v>
      </c>
      <c r="R131" s="17">
        <f t="shared" si="34"/>
        <v>2176138</v>
      </c>
      <c r="S131" s="10">
        <v>199</v>
      </c>
      <c r="T131" s="10">
        <v>206</v>
      </c>
      <c r="U131" s="23"/>
      <c r="V131" s="10">
        <f t="shared" si="55"/>
        <v>206</v>
      </c>
      <c r="W131" s="24">
        <f t="shared" si="35"/>
        <v>7.5</v>
      </c>
      <c r="X131" s="23">
        <f t="shared" si="36"/>
        <v>0</v>
      </c>
      <c r="Y131" s="10">
        <f t="shared" si="37"/>
        <v>213.5</v>
      </c>
      <c r="Z131" s="10">
        <f t="shared" si="38"/>
        <v>152.30000000000001</v>
      </c>
      <c r="AA131" s="23">
        <v>26.7</v>
      </c>
      <c r="AB131" s="23">
        <v>0</v>
      </c>
      <c r="AC131" s="23">
        <v>28.6</v>
      </c>
      <c r="AD131" s="23">
        <v>3.2</v>
      </c>
      <c r="AE131" s="23">
        <v>0</v>
      </c>
      <c r="AF131" s="10">
        <f t="shared" si="39"/>
        <v>424.3</v>
      </c>
      <c r="AG131" s="25">
        <v>0</v>
      </c>
      <c r="AH131" s="17">
        <f t="shared" si="40"/>
        <v>2281885</v>
      </c>
      <c r="AI131" s="11">
        <f t="shared" si="41"/>
        <v>105747</v>
      </c>
      <c r="AJ131" s="11">
        <v>235696</v>
      </c>
      <c r="AK131" s="11">
        <f t="shared" si="42"/>
        <v>3533</v>
      </c>
      <c r="AL131" s="11">
        <f t="shared" si="43"/>
        <v>109280</v>
      </c>
      <c r="AO131" s="32">
        <v>332</v>
      </c>
      <c r="AP131" s="35">
        <f t="shared" si="44"/>
        <v>0</v>
      </c>
      <c r="AQ131" s="1" t="b">
        <f t="shared" si="45"/>
        <v>1</v>
      </c>
      <c r="AR131" s="30">
        <f t="shared" si="46"/>
        <v>1095.8430000000001</v>
      </c>
      <c r="AS131" s="31">
        <f t="shared" si="47"/>
        <v>0.71347400000000005</v>
      </c>
      <c r="AT131" s="36">
        <f t="shared" si="48"/>
        <v>152.30000000000001</v>
      </c>
      <c r="AU131" s="1" t="b">
        <f t="shared" si="49"/>
        <v>0</v>
      </c>
      <c r="AV131" s="1">
        <f t="shared" si="50"/>
        <v>0</v>
      </c>
      <c r="AW131" s="31">
        <f t="shared" si="51"/>
        <v>0</v>
      </c>
      <c r="AX131" s="36">
        <f t="shared" si="52"/>
        <v>0</v>
      </c>
      <c r="AY131" s="37">
        <f t="shared" si="53"/>
        <v>0</v>
      </c>
      <c r="AZ131" s="39">
        <f t="shared" si="54"/>
        <v>152.30000000000001</v>
      </c>
    </row>
    <row r="132" spans="1:52" x14ac:dyDescent="0.3">
      <c r="A132" s="9">
        <v>333</v>
      </c>
      <c r="B132" s="1" t="s">
        <v>85</v>
      </c>
      <c r="C132" s="1" t="s">
        <v>86</v>
      </c>
      <c r="D132" s="9" t="s">
        <v>440</v>
      </c>
      <c r="E132" s="10">
        <v>1101.8</v>
      </c>
      <c r="F132" s="10">
        <v>15.5</v>
      </c>
      <c r="G132" s="10">
        <v>0</v>
      </c>
      <c r="H132" s="10">
        <f t="shared" si="32"/>
        <v>1117.3</v>
      </c>
      <c r="I132" s="10">
        <v>230.7</v>
      </c>
      <c r="J132" s="11">
        <v>256536</v>
      </c>
      <c r="K132" s="10">
        <v>50.4</v>
      </c>
      <c r="L132" s="10">
        <v>2.8</v>
      </c>
      <c r="M132" s="10">
        <v>281.3</v>
      </c>
      <c r="N132" s="10">
        <v>18.5</v>
      </c>
      <c r="O132" s="10">
        <v>0</v>
      </c>
      <c r="P132" s="10">
        <f t="shared" si="33"/>
        <v>1701</v>
      </c>
      <c r="Q132" s="11">
        <v>53760</v>
      </c>
      <c r="R132" s="17">
        <f t="shared" si="34"/>
        <v>8708448</v>
      </c>
      <c r="S132" s="10">
        <v>1076.5999999999999</v>
      </c>
      <c r="T132" s="10">
        <v>1072.2</v>
      </c>
      <c r="U132" s="23"/>
      <c r="V132" s="10">
        <f t="shared" si="55"/>
        <v>1074.4000000000001</v>
      </c>
      <c r="W132" s="24">
        <f t="shared" si="35"/>
        <v>15.5</v>
      </c>
      <c r="X132" s="23">
        <f t="shared" si="36"/>
        <v>0</v>
      </c>
      <c r="Y132" s="10">
        <f t="shared" si="37"/>
        <v>1089.9000000000001</v>
      </c>
      <c r="Z132" s="10">
        <f t="shared" si="38"/>
        <v>235.2</v>
      </c>
      <c r="AA132" s="23">
        <v>50.4</v>
      </c>
      <c r="AB132" s="23">
        <v>2.8</v>
      </c>
      <c r="AC132" s="23">
        <v>281.3</v>
      </c>
      <c r="AD132" s="23">
        <v>18.5</v>
      </c>
      <c r="AE132" s="23">
        <v>0</v>
      </c>
      <c r="AF132" s="10">
        <f t="shared" si="39"/>
        <v>1678.1</v>
      </c>
      <c r="AG132" s="25">
        <v>53760</v>
      </c>
      <c r="AH132" s="17">
        <f t="shared" si="40"/>
        <v>9078582</v>
      </c>
      <c r="AI132" s="11">
        <f t="shared" si="41"/>
        <v>370134</v>
      </c>
      <c r="AJ132" s="11">
        <v>933725</v>
      </c>
      <c r="AK132" s="11">
        <f t="shared" si="42"/>
        <v>13996</v>
      </c>
      <c r="AL132" s="11">
        <f t="shared" si="43"/>
        <v>384130</v>
      </c>
      <c r="AO132" s="32">
        <v>333</v>
      </c>
      <c r="AP132" s="35">
        <f t="shared" si="44"/>
        <v>0</v>
      </c>
      <c r="AQ132" s="1" t="b">
        <f t="shared" si="45"/>
        <v>0</v>
      </c>
      <c r="AR132" s="30">
        <f t="shared" si="46"/>
        <v>0</v>
      </c>
      <c r="AS132" s="31">
        <f t="shared" si="47"/>
        <v>0</v>
      </c>
      <c r="AT132" s="36">
        <f t="shared" si="48"/>
        <v>0</v>
      </c>
      <c r="AU132" s="1" t="b">
        <f t="shared" si="49"/>
        <v>1</v>
      </c>
      <c r="AV132" s="1">
        <f t="shared" si="50"/>
        <v>977.50130000000001</v>
      </c>
      <c r="AW132" s="31">
        <f t="shared" si="51"/>
        <v>0.21581900000000001</v>
      </c>
      <c r="AX132" s="36">
        <f t="shared" si="52"/>
        <v>235.2</v>
      </c>
      <c r="AY132" s="37">
        <f t="shared" si="53"/>
        <v>0</v>
      </c>
      <c r="AZ132" s="39">
        <f t="shared" si="54"/>
        <v>235.2</v>
      </c>
    </row>
    <row r="133" spans="1:52" x14ac:dyDescent="0.3">
      <c r="A133" s="9">
        <v>334</v>
      </c>
      <c r="B133" s="1" t="s">
        <v>85</v>
      </c>
      <c r="C133" s="1" t="s">
        <v>87</v>
      </c>
      <c r="D133" s="9" t="s">
        <v>440</v>
      </c>
      <c r="E133" s="10">
        <v>154.5</v>
      </c>
      <c r="F133" s="10">
        <v>0</v>
      </c>
      <c r="G133" s="10">
        <v>0</v>
      </c>
      <c r="H133" s="10">
        <f t="shared" si="32"/>
        <v>154.5</v>
      </c>
      <c r="I133" s="10">
        <v>134.4</v>
      </c>
      <c r="J133" s="11">
        <v>32812</v>
      </c>
      <c r="K133" s="10">
        <v>6.4</v>
      </c>
      <c r="L133" s="10">
        <v>0</v>
      </c>
      <c r="M133" s="10">
        <v>47.7</v>
      </c>
      <c r="N133" s="10">
        <v>2.7</v>
      </c>
      <c r="O133" s="10">
        <v>0</v>
      </c>
      <c r="P133" s="10">
        <f t="shared" si="33"/>
        <v>345.7</v>
      </c>
      <c r="Q133" s="11">
        <v>22400</v>
      </c>
      <c r="R133" s="17">
        <f t="shared" si="34"/>
        <v>1781322</v>
      </c>
      <c r="S133" s="10">
        <v>154.5</v>
      </c>
      <c r="T133" s="10">
        <v>120</v>
      </c>
      <c r="U133" s="23"/>
      <c r="V133" s="10">
        <f t="shared" si="55"/>
        <v>137.30000000000001</v>
      </c>
      <c r="W133" s="24">
        <f t="shared" si="35"/>
        <v>0</v>
      </c>
      <c r="X133" s="23">
        <f t="shared" si="36"/>
        <v>0</v>
      </c>
      <c r="Y133" s="10">
        <f t="shared" si="37"/>
        <v>137.30000000000001</v>
      </c>
      <c r="Z133" s="10">
        <f t="shared" si="38"/>
        <v>125.7</v>
      </c>
      <c r="AA133" s="23">
        <v>6.4</v>
      </c>
      <c r="AB133" s="23">
        <v>0</v>
      </c>
      <c r="AC133" s="23">
        <v>47.7</v>
      </c>
      <c r="AD133" s="23">
        <v>2.7</v>
      </c>
      <c r="AE133" s="23">
        <v>0</v>
      </c>
      <c r="AF133" s="10">
        <f t="shared" si="39"/>
        <v>319.8</v>
      </c>
      <c r="AG133" s="25">
        <v>22400</v>
      </c>
      <c r="AH133" s="17">
        <f t="shared" si="40"/>
        <v>1742284</v>
      </c>
      <c r="AI133" s="11">
        <f t="shared" si="41"/>
        <v>-39038</v>
      </c>
      <c r="AJ133" s="11">
        <v>263155</v>
      </c>
      <c r="AK133" s="11">
        <f t="shared" si="42"/>
        <v>3945</v>
      </c>
      <c r="AL133" s="11">
        <f t="shared" si="43"/>
        <v>-35093</v>
      </c>
      <c r="AO133" s="32">
        <v>334</v>
      </c>
      <c r="AP133" s="35">
        <f t="shared" si="44"/>
        <v>0</v>
      </c>
      <c r="AQ133" s="1" t="b">
        <f t="shared" si="45"/>
        <v>1</v>
      </c>
      <c r="AR133" s="30">
        <f t="shared" si="46"/>
        <v>360.13200000000001</v>
      </c>
      <c r="AS133" s="31">
        <f t="shared" si="47"/>
        <v>0.91545900000000002</v>
      </c>
      <c r="AT133" s="36">
        <f t="shared" si="48"/>
        <v>125.7</v>
      </c>
      <c r="AU133" s="1" t="b">
        <f t="shared" si="49"/>
        <v>0</v>
      </c>
      <c r="AV133" s="1">
        <f t="shared" si="50"/>
        <v>0</v>
      </c>
      <c r="AW133" s="31">
        <f t="shared" si="51"/>
        <v>0</v>
      </c>
      <c r="AX133" s="36">
        <f t="shared" si="52"/>
        <v>0</v>
      </c>
      <c r="AY133" s="37">
        <f t="shared" si="53"/>
        <v>0</v>
      </c>
      <c r="AZ133" s="39">
        <f t="shared" si="54"/>
        <v>125.7</v>
      </c>
    </row>
    <row r="134" spans="1:52" x14ac:dyDescent="0.3">
      <c r="A134" s="9">
        <v>335</v>
      </c>
      <c r="B134" s="1" t="s">
        <v>184</v>
      </c>
      <c r="C134" s="1" t="s">
        <v>185</v>
      </c>
      <c r="D134" s="9" t="s">
        <v>440</v>
      </c>
      <c r="E134" s="10">
        <v>362.9</v>
      </c>
      <c r="F134" s="10">
        <v>17.5</v>
      </c>
      <c r="G134" s="10">
        <v>0</v>
      </c>
      <c r="H134" s="10">
        <f t="shared" si="32"/>
        <v>380.4</v>
      </c>
      <c r="I134" s="10">
        <v>176.4</v>
      </c>
      <c r="J134" s="11">
        <v>278342</v>
      </c>
      <c r="K134" s="10">
        <v>54.7</v>
      </c>
      <c r="L134" s="10">
        <v>0</v>
      </c>
      <c r="M134" s="10">
        <v>101.4</v>
      </c>
      <c r="N134" s="10">
        <v>14.2</v>
      </c>
      <c r="O134" s="10">
        <v>0</v>
      </c>
      <c r="P134" s="10">
        <f t="shared" si="33"/>
        <v>727.1</v>
      </c>
      <c r="Q134" s="11">
        <v>0</v>
      </c>
      <c r="R134" s="17">
        <f t="shared" si="34"/>
        <v>3699485</v>
      </c>
      <c r="S134" s="10">
        <v>362.9</v>
      </c>
      <c r="T134" s="10">
        <v>455.7</v>
      </c>
      <c r="U134" s="23"/>
      <c r="V134" s="10">
        <f t="shared" si="55"/>
        <v>455.7</v>
      </c>
      <c r="W134" s="24">
        <f t="shared" si="35"/>
        <v>17.5</v>
      </c>
      <c r="X134" s="23">
        <f t="shared" si="36"/>
        <v>0</v>
      </c>
      <c r="Y134" s="10">
        <f t="shared" si="37"/>
        <v>473.2</v>
      </c>
      <c r="Z134" s="10">
        <f t="shared" si="38"/>
        <v>201.3</v>
      </c>
      <c r="AA134" s="23">
        <v>54.7</v>
      </c>
      <c r="AB134" s="23">
        <v>0</v>
      </c>
      <c r="AC134" s="23">
        <v>101.4</v>
      </c>
      <c r="AD134" s="23">
        <v>14.2</v>
      </c>
      <c r="AE134" s="23">
        <v>0</v>
      </c>
      <c r="AF134" s="10">
        <f t="shared" si="39"/>
        <v>844.8</v>
      </c>
      <c r="AG134" s="25">
        <v>0</v>
      </c>
      <c r="AH134" s="17">
        <f t="shared" si="40"/>
        <v>4543334</v>
      </c>
      <c r="AI134" s="11">
        <f t="shared" si="41"/>
        <v>843849</v>
      </c>
      <c r="AJ134" s="11">
        <v>286571</v>
      </c>
      <c r="AK134" s="11">
        <f t="shared" si="42"/>
        <v>4296</v>
      </c>
      <c r="AL134" s="11">
        <f t="shared" si="43"/>
        <v>848145</v>
      </c>
      <c r="AO134" s="32">
        <v>335</v>
      </c>
      <c r="AP134" s="35">
        <f t="shared" si="44"/>
        <v>0</v>
      </c>
      <c r="AQ134" s="1" t="b">
        <f t="shared" si="45"/>
        <v>0</v>
      </c>
      <c r="AR134" s="30">
        <f t="shared" si="46"/>
        <v>0</v>
      </c>
      <c r="AS134" s="31">
        <f t="shared" si="47"/>
        <v>0</v>
      </c>
      <c r="AT134" s="36">
        <f t="shared" si="48"/>
        <v>0</v>
      </c>
      <c r="AU134" s="1" t="b">
        <f t="shared" si="49"/>
        <v>1</v>
      </c>
      <c r="AV134" s="1">
        <f t="shared" si="50"/>
        <v>214.33500000000001</v>
      </c>
      <c r="AW134" s="31">
        <f t="shared" si="51"/>
        <v>0.425342</v>
      </c>
      <c r="AX134" s="36">
        <f t="shared" si="52"/>
        <v>201.3</v>
      </c>
      <c r="AY134" s="37">
        <f t="shared" si="53"/>
        <v>0</v>
      </c>
      <c r="AZ134" s="39">
        <f t="shared" si="54"/>
        <v>201.3</v>
      </c>
    </row>
    <row r="135" spans="1:52" x14ac:dyDescent="0.3">
      <c r="A135" s="9">
        <v>336</v>
      </c>
      <c r="B135" s="1" t="s">
        <v>184</v>
      </c>
      <c r="C135" s="1" t="s">
        <v>186</v>
      </c>
      <c r="D135" s="9" t="s">
        <v>440</v>
      </c>
      <c r="E135" s="10">
        <v>1004.6</v>
      </c>
      <c r="F135" s="10">
        <v>14</v>
      </c>
      <c r="G135" s="10">
        <v>1</v>
      </c>
      <c r="H135" s="10">
        <f t="shared" ref="H135:H198" si="56">E135+F135+G135</f>
        <v>1019.6</v>
      </c>
      <c r="I135" s="10">
        <v>244.5</v>
      </c>
      <c r="J135" s="11">
        <v>356903</v>
      </c>
      <c r="K135" s="10">
        <v>70.099999999999994</v>
      </c>
      <c r="L135" s="10">
        <v>11.5</v>
      </c>
      <c r="M135" s="10">
        <v>233.9</v>
      </c>
      <c r="N135" s="10">
        <v>20.2</v>
      </c>
      <c r="O135" s="10">
        <v>0</v>
      </c>
      <c r="P135" s="10">
        <f t="shared" ref="P135:P198" si="57">H135+I135+K135+L135+M135+N135+O135</f>
        <v>1599.8</v>
      </c>
      <c r="Q135" s="11">
        <v>178110</v>
      </c>
      <c r="R135" s="17">
        <f t="shared" ref="R135:R198" si="58">SUM(P135*$R$5)+Q135</f>
        <v>8317892</v>
      </c>
      <c r="S135" s="10">
        <v>1004.6</v>
      </c>
      <c r="T135" s="10">
        <v>1007.6</v>
      </c>
      <c r="U135" s="23"/>
      <c r="V135" s="10">
        <f t="shared" si="55"/>
        <v>1007.6</v>
      </c>
      <c r="W135" s="24">
        <f t="shared" ref="W135:W198" si="59">F135</f>
        <v>14</v>
      </c>
      <c r="X135" s="23">
        <f t="shared" ref="X135:X198" si="60">G135</f>
        <v>1</v>
      </c>
      <c r="Y135" s="10">
        <f t="shared" ref="Y135:Y198" si="61">V135+W135+X135</f>
        <v>1022.6</v>
      </c>
      <c r="Z135" s="10">
        <f t="shared" ref="Z135:Z198" si="62">AZ135</f>
        <v>244.1</v>
      </c>
      <c r="AA135" s="23">
        <v>70.099999999999994</v>
      </c>
      <c r="AB135" s="23">
        <v>11.5</v>
      </c>
      <c r="AC135" s="23">
        <v>233.9</v>
      </c>
      <c r="AD135" s="23">
        <v>20.2</v>
      </c>
      <c r="AE135" s="23">
        <v>0</v>
      </c>
      <c r="AF135" s="10">
        <f t="shared" ref="AF135:AF198" si="63">Y135+Z135+AA135+AB135+AC135+AD135+AE135</f>
        <v>1602.4</v>
      </c>
      <c r="AG135" s="25">
        <v>178110</v>
      </c>
      <c r="AH135" s="17">
        <f t="shared" ref="AH135:AH198" si="64">SUM(AF135*$AH$5)+AG135</f>
        <v>8795817</v>
      </c>
      <c r="AI135" s="11">
        <f t="shared" ref="AI135:AI198" si="65">AH135-R135</f>
        <v>477925</v>
      </c>
      <c r="AJ135" s="11">
        <v>779141</v>
      </c>
      <c r="AK135" s="11">
        <f t="shared" ref="AK135:AK198" si="66">AJ135*$AJ$1</f>
        <v>11679</v>
      </c>
      <c r="AL135" s="11">
        <f t="shared" ref="AL135:AL198" si="67">AI135+AK135</f>
        <v>489604</v>
      </c>
      <c r="AO135" s="32">
        <v>336</v>
      </c>
      <c r="AP135" s="35">
        <f t="shared" ref="AP135:AP198" si="68">ROUND(IF(Y135&lt;=99.9,(Y135*1.014331),0),1)</f>
        <v>0</v>
      </c>
      <c r="AQ135" s="1" t="b">
        <f t="shared" ref="AQ135:AQ198" si="69">AND(Y135&gt;99.9,Y135&lt;=299.9)</f>
        <v>0</v>
      </c>
      <c r="AR135" s="30">
        <f t="shared" ref="AR135:AR198" si="70">IF(AQ135=TRUE,ROUND((Y135-100)*9.655,3),0)</f>
        <v>0</v>
      </c>
      <c r="AS135" s="31">
        <f t="shared" ref="AS135:AS198" si="71">IF(AQ135=TRUE,ROUND(((7337-AR135)/3642.4)-1,6),0)</f>
        <v>0</v>
      </c>
      <c r="AT135" s="36">
        <f t="shared" ref="AT135:AT198" si="72">ROUND(AS135*Y135,1)</f>
        <v>0</v>
      </c>
      <c r="AU135" s="1" t="b">
        <f t="shared" ref="AU135:AU198" si="73">AND(Y135&gt;299.9,Y135&lt;=1621.9)</f>
        <v>1</v>
      </c>
      <c r="AV135" s="1">
        <f t="shared" ref="AV135:AV198" si="74">IF(AU135=TRUE,ROUND((Y135-300)*1.2375,4),0)</f>
        <v>894.21749999999997</v>
      </c>
      <c r="AW135" s="31">
        <f t="shared" ref="AW135:AW198" si="75">IF(AU135=TRUE,ROUND(((5406-AV135)/3642.4)-1,6),0)</f>
        <v>0.23868400000000001</v>
      </c>
      <c r="AX135" s="36">
        <f t="shared" ref="AX135:AX198" si="76">ROUND(AW135*Y135,1)</f>
        <v>244.1</v>
      </c>
      <c r="AY135" s="37">
        <f t="shared" ref="AY135:AY198" si="77">ROUND(IF(Y135&gt;=1622,(Y135*0.03504),0),1)</f>
        <v>0</v>
      </c>
      <c r="AZ135" s="39">
        <f t="shared" ref="AZ135:AZ198" si="78">MAX(AP135,AT135,AX135,AY135)</f>
        <v>244.1</v>
      </c>
    </row>
    <row r="136" spans="1:52" x14ac:dyDescent="0.3">
      <c r="A136" s="9">
        <v>337</v>
      </c>
      <c r="B136" s="1" t="s">
        <v>184</v>
      </c>
      <c r="C136" s="1" t="s">
        <v>187</v>
      </c>
      <c r="D136" s="9" t="s">
        <v>440</v>
      </c>
      <c r="E136" s="10">
        <v>821.5</v>
      </c>
      <c r="F136" s="10">
        <v>9</v>
      </c>
      <c r="G136" s="10">
        <v>0</v>
      </c>
      <c r="H136" s="10">
        <f t="shared" si="56"/>
        <v>830.5</v>
      </c>
      <c r="I136" s="10">
        <v>252.4</v>
      </c>
      <c r="J136" s="11">
        <v>545567</v>
      </c>
      <c r="K136" s="10">
        <v>107.2</v>
      </c>
      <c r="L136" s="10">
        <v>0.4</v>
      </c>
      <c r="M136" s="10">
        <v>200</v>
      </c>
      <c r="N136" s="10">
        <v>14.9</v>
      </c>
      <c r="O136" s="10">
        <v>0</v>
      </c>
      <c r="P136" s="10">
        <f t="shared" si="57"/>
        <v>1405.4</v>
      </c>
      <c r="Q136" s="11">
        <v>5600</v>
      </c>
      <c r="R136" s="17">
        <f t="shared" si="58"/>
        <v>7156275</v>
      </c>
      <c r="S136" s="10">
        <v>821.5</v>
      </c>
      <c r="T136" s="10">
        <v>823.1</v>
      </c>
      <c r="U136" s="23"/>
      <c r="V136" s="10">
        <f t="shared" ref="V136:V199" si="79">MAX(U136,T136,AVERAGE(S136:T136))</f>
        <v>823.1</v>
      </c>
      <c r="W136" s="24">
        <f t="shared" si="59"/>
        <v>9</v>
      </c>
      <c r="X136" s="23">
        <f t="shared" si="60"/>
        <v>0</v>
      </c>
      <c r="Y136" s="10">
        <f t="shared" si="61"/>
        <v>832.1</v>
      </c>
      <c r="Z136" s="10">
        <f t="shared" si="62"/>
        <v>252.5</v>
      </c>
      <c r="AA136" s="23">
        <v>107.2</v>
      </c>
      <c r="AB136" s="23">
        <v>0.4</v>
      </c>
      <c r="AC136" s="23">
        <v>200</v>
      </c>
      <c r="AD136" s="23">
        <v>14.9</v>
      </c>
      <c r="AE136" s="23">
        <v>0</v>
      </c>
      <c r="AF136" s="10">
        <f t="shared" si="63"/>
        <v>1407.1</v>
      </c>
      <c r="AG136" s="25">
        <v>5600</v>
      </c>
      <c r="AH136" s="17">
        <f t="shared" si="64"/>
        <v>7572984</v>
      </c>
      <c r="AI136" s="11">
        <f t="shared" si="65"/>
        <v>416709</v>
      </c>
      <c r="AJ136" s="11">
        <v>831658</v>
      </c>
      <c r="AK136" s="11">
        <f t="shared" si="66"/>
        <v>12466</v>
      </c>
      <c r="AL136" s="11">
        <f t="shared" si="67"/>
        <v>429175</v>
      </c>
      <c r="AO136" s="32">
        <v>337</v>
      </c>
      <c r="AP136" s="35">
        <f t="shared" si="68"/>
        <v>0</v>
      </c>
      <c r="AQ136" s="1" t="b">
        <f t="shared" si="69"/>
        <v>0</v>
      </c>
      <c r="AR136" s="30">
        <f t="shared" si="70"/>
        <v>0</v>
      </c>
      <c r="AS136" s="31">
        <f t="shared" si="71"/>
        <v>0</v>
      </c>
      <c r="AT136" s="36">
        <f t="shared" si="72"/>
        <v>0</v>
      </c>
      <c r="AU136" s="1" t="b">
        <f t="shared" si="73"/>
        <v>1</v>
      </c>
      <c r="AV136" s="1">
        <f t="shared" si="74"/>
        <v>658.47379999999998</v>
      </c>
      <c r="AW136" s="31">
        <f t="shared" si="75"/>
        <v>0.30340600000000001</v>
      </c>
      <c r="AX136" s="36">
        <f t="shared" si="76"/>
        <v>252.5</v>
      </c>
      <c r="AY136" s="37">
        <f t="shared" si="77"/>
        <v>0</v>
      </c>
      <c r="AZ136" s="39">
        <f t="shared" si="78"/>
        <v>252.5</v>
      </c>
    </row>
    <row r="137" spans="1:52" x14ac:dyDescent="0.3">
      <c r="A137" s="9">
        <v>338</v>
      </c>
      <c r="B137" s="1" t="s">
        <v>188</v>
      </c>
      <c r="C137" s="1" t="s">
        <v>189</v>
      </c>
      <c r="D137" s="9" t="s">
        <v>440</v>
      </c>
      <c r="E137" s="10">
        <v>382</v>
      </c>
      <c r="F137" s="10">
        <v>3</v>
      </c>
      <c r="G137" s="10">
        <v>0</v>
      </c>
      <c r="H137" s="10">
        <f t="shared" si="56"/>
        <v>385</v>
      </c>
      <c r="I137" s="10">
        <v>175.3</v>
      </c>
      <c r="J137" s="11">
        <v>139262</v>
      </c>
      <c r="K137" s="10">
        <v>27.4</v>
      </c>
      <c r="L137" s="10">
        <v>0</v>
      </c>
      <c r="M137" s="10">
        <v>52.3</v>
      </c>
      <c r="N137" s="10">
        <v>12.8</v>
      </c>
      <c r="O137" s="10">
        <v>0</v>
      </c>
      <c r="P137" s="10">
        <f t="shared" si="57"/>
        <v>652.79999999999995</v>
      </c>
      <c r="Q137" s="11">
        <v>0</v>
      </c>
      <c r="R137" s="17">
        <f t="shared" si="58"/>
        <v>3321446</v>
      </c>
      <c r="S137" s="10">
        <v>374.5</v>
      </c>
      <c r="T137" s="10">
        <v>366</v>
      </c>
      <c r="U137" s="23"/>
      <c r="V137" s="10">
        <f t="shared" si="79"/>
        <v>370.3</v>
      </c>
      <c r="W137" s="24">
        <f t="shared" si="59"/>
        <v>3</v>
      </c>
      <c r="X137" s="23">
        <f t="shared" si="60"/>
        <v>0</v>
      </c>
      <c r="Y137" s="10">
        <f t="shared" si="61"/>
        <v>373.3</v>
      </c>
      <c r="Z137" s="10">
        <f t="shared" si="62"/>
        <v>171.5</v>
      </c>
      <c r="AA137" s="23">
        <v>27.4</v>
      </c>
      <c r="AB137" s="23">
        <v>0</v>
      </c>
      <c r="AC137" s="23">
        <v>52.3</v>
      </c>
      <c r="AD137" s="23">
        <v>12.8</v>
      </c>
      <c r="AE137" s="23">
        <v>0</v>
      </c>
      <c r="AF137" s="10">
        <f t="shared" si="63"/>
        <v>637.29999999999995</v>
      </c>
      <c r="AG137" s="25">
        <v>0</v>
      </c>
      <c r="AH137" s="17">
        <f t="shared" si="64"/>
        <v>3427399</v>
      </c>
      <c r="AI137" s="11">
        <f t="shared" si="65"/>
        <v>105953</v>
      </c>
      <c r="AJ137" s="11">
        <v>557226</v>
      </c>
      <c r="AK137" s="11">
        <f t="shared" si="66"/>
        <v>8353</v>
      </c>
      <c r="AL137" s="11">
        <f t="shared" si="67"/>
        <v>114306</v>
      </c>
      <c r="AO137" s="32">
        <v>338</v>
      </c>
      <c r="AP137" s="35">
        <f t="shared" si="68"/>
        <v>0</v>
      </c>
      <c r="AQ137" s="1" t="b">
        <f t="shared" si="69"/>
        <v>0</v>
      </c>
      <c r="AR137" s="30">
        <f t="shared" si="70"/>
        <v>0</v>
      </c>
      <c r="AS137" s="31">
        <f t="shared" si="71"/>
        <v>0</v>
      </c>
      <c r="AT137" s="36">
        <f t="shared" si="72"/>
        <v>0</v>
      </c>
      <c r="AU137" s="1" t="b">
        <f t="shared" si="73"/>
        <v>1</v>
      </c>
      <c r="AV137" s="1">
        <f t="shared" si="74"/>
        <v>90.708799999999997</v>
      </c>
      <c r="AW137" s="31">
        <f t="shared" si="75"/>
        <v>0.459283</v>
      </c>
      <c r="AX137" s="36">
        <f t="shared" si="76"/>
        <v>171.5</v>
      </c>
      <c r="AY137" s="37">
        <f t="shared" si="77"/>
        <v>0</v>
      </c>
      <c r="AZ137" s="39">
        <f t="shared" si="78"/>
        <v>171.5</v>
      </c>
    </row>
    <row r="138" spans="1:52" x14ac:dyDescent="0.3">
      <c r="A138" s="9">
        <v>339</v>
      </c>
      <c r="B138" s="1" t="s">
        <v>188</v>
      </c>
      <c r="C138" s="1" t="s">
        <v>190</v>
      </c>
      <c r="D138" s="9" t="s">
        <v>440</v>
      </c>
      <c r="E138" s="10">
        <v>428.5</v>
      </c>
      <c r="F138" s="10">
        <v>5.5</v>
      </c>
      <c r="G138" s="10">
        <v>0</v>
      </c>
      <c r="H138" s="10">
        <f t="shared" si="56"/>
        <v>434</v>
      </c>
      <c r="I138" s="10">
        <v>190.4</v>
      </c>
      <c r="J138" s="11">
        <v>216278</v>
      </c>
      <c r="K138" s="10">
        <v>42.5</v>
      </c>
      <c r="L138" s="10">
        <v>0</v>
      </c>
      <c r="M138" s="10">
        <v>64.400000000000006</v>
      </c>
      <c r="N138" s="10">
        <v>11.3</v>
      </c>
      <c r="O138" s="10">
        <v>0</v>
      </c>
      <c r="P138" s="10">
        <f t="shared" si="57"/>
        <v>742.6</v>
      </c>
      <c r="Q138" s="11">
        <v>5600</v>
      </c>
      <c r="R138" s="17">
        <f t="shared" si="58"/>
        <v>3783949</v>
      </c>
      <c r="S138" s="10">
        <v>418.5</v>
      </c>
      <c r="T138" s="10">
        <v>436.5</v>
      </c>
      <c r="U138" s="23"/>
      <c r="V138" s="10">
        <f t="shared" si="79"/>
        <v>436.5</v>
      </c>
      <c r="W138" s="24">
        <f t="shared" si="59"/>
        <v>5.5</v>
      </c>
      <c r="X138" s="23">
        <f t="shared" si="60"/>
        <v>0</v>
      </c>
      <c r="Y138" s="10">
        <f t="shared" si="61"/>
        <v>442</v>
      </c>
      <c r="Z138" s="10">
        <f t="shared" si="62"/>
        <v>192.7</v>
      </c>
      <c r="AA138" s="23">
        <v>42.5</v>
      </c>
      <c r="AB138" s="23">
        <v>0</v>
      </c>
      <c r="AC138" s="23">
        <v>64.400000000000006</v>
      </c>
      <c r="AD138" s="23">
        <v>11.3</v>
      </c>
      <c r="AE138" s="23">
        <v>0</v>
      </c>
      <c r="AF138" s="10">
        <f t="shared" si="63"/>
        <v>752.9</v>
      </c>
      <c r="AG138" s="25">
        <v>5600</v>
      </c>
      <c r="AH138" s="17">
        <f t="shared" si="64"/>
        <v>4054696</v>
      </c>
      <c r="AI138" s="11">
        <f t="shared" si="65"/>
        <v>270747</v>
      </c>
      <c r="AJ138" s="11">
        <v>675265</v>
      </c>
      <c r="AK138" s="11">
        <f t="shared" si="66"/>
        <v>10122</v>
      </c>
      <c r="AL138" s="11">
        <f t="shared" si="67"/>
        <v>280869</v>
      </c>
      <c r="AO138" s="32">
        <v>339</v>
      </c>
      <c r="AP138" s="35">
        <f t="shared" si="68"/>
        <v>0</v>
      </c>
      <c r="AQ138" s="1" t="b">
        <f t="shared" si="69"/>
        <v>0</v>
      </c>
      <c r="AR138" s="30">
        <f t="shared" si="70"/>
        <v>0</v>
      </c>
      <c r="AS138" s="31">
        <f t="shared" si="71"/>
        <v>0</v>
      </c>
      <c r="AT138" s="36">
        <f t="shared" si="72"/>
        <v>0</v>
      </c>
      <c r="AU138" s="1" t="b">
        <f t="shared" si="73"/>
        <v>1</v>
      </c>
      <c r="AV138" s="1">
        <f t="shared" si="74"/>
        <v>175.72499999999999</v>
      </c>
      <c r="AW138" s="31">
        <f t="shared" si="75"/>
        <v>0.435942</v>
      </c>
      <c r="AX138" s="36">
        <f t="shared" si="76"/>
        <v>192.7</v>
      </c>
      <c r="AY138" s="37">
        <f t="shared" si="77"/>
        <v>0</v>
      </c>
      <c r="AZ138" s="39">
        <f t="shared" si="78"/>
        <v>192.7</v>
      </c>
    </row>
    <row r="139" spans="1:52" x14ac:dyDescent="0.3">
      <c r="A139" s="9">
        <v>340</v>
      </c>
      <c r="B139" s="1" t="s">
        <v>188</v>
      </c>
      <c r="C139" s="1" t="s">
        <v>191</v>
      </c>
      <c r="D139" s="9" t="s">
        <v>440</v>
      </c>
      <c r="E139" s="10">
        <v>817.5</v>
      </c>
      <c r="F139" s="10">
        <v>0</v>
      </c>
      <c r="G139" s="10">
        <v>0</v>
      </c>
      <c r="H139" s="10">
        <f t="shared" si="56"/>
        <v>817.5</v>
      </c>
      <c r="I139" s="10">
        <v>252.1</v>
      </c>
      <c r="J139" s="11">
        <v>358491</v>
      </c>
      <c r="K139" s="10">
        <v>70.5</v>
      </c>
      <c r="L139" s="10">
        <v>0.2</v>
      </c>
      <c r="M139" s="10">
        <v>102.6</v>
      </c>
      <c r="N139" s="10">
        <v>18.5</v>
      </c>
      <c r="O139" s="10">
        <v>0</v>
      </c>
      <c r="P139" s="10">
        <f t="shared" si="57"/>
        <v>1261.4000000000001</v>
      </c>
      <c r="Q139" s="11">
        <v>4303390</v>
      </c>
      <c r="R139" s="17">
        <f t="shared" si="58"/>
        <v>10721393</v>
      </c>
      <c r="S139" s="10">
        <v>817.5</v>
      </c>
      <c r="T139" s="10">
        <v>835.4</v>
      </c>
      <c r="U139" s="23"/>
      <c r="V139" s="10">
        <f t="shared" si="79"/>
        <v>835.4</v>
      </c>
      <c r="W139" s="24">
        <f t="shared" si="59"/>
        <v>0</v>
      </c>
      <c r="X139" s="23">
        <f t="shared" si="60"/>
        <v>0</v>
      </c>
      <c r="Y139" s="10">
        <f t="shared" si="61"/>
        <v>835.4</v>
      </c>
      <c r="Z139" s="10">
        <f t="shared" si="62"/>
        <v>252.5</v>
      </c>
      <c r="AA139" s="23">
        <v>70.5</v>
      </c>
      <c r="AB139" s="23">
        <v>0.2</v>
      </c>
      <c r="AC139" s="23">
        <v>102.6</v>
      </c>
      <c r="AD139" s="23">
        <v>18.5</v>
      </c>
      <c r="AE139" s="23">
        <v>0</v>
      </c>
      <c r="AF139" s="10">
        <f t="shared" si="63"/>
        <v>1279.7</v>
      </c>
      <c r="AG139" s="25">
        <v>4303390</v>
      </c>
      <c r="AH139" s="17">
        <f t="shared" si="64"/>
        <v>11185617</v>
      </c>
      <c r="AI139" s="11">
        <f t="shared" si="65"/>
        <v>464224</v>
      </c>
      <c r="AJ139" s="11">
        <v>1135937</v>
      </c>
      <c r="AK139" s="11">
        <f t="shared" si="66"/>
        <v>17027</v>
      </c>
      <c r="AL139" s="11">
        <f t="shared" si="67"/>
        <v>481251</v>
      </c>
      <c r="AO139" s="32">
        <v>340</v>
      </c>
      <c r="AP139" s="35">
        <f t="shared" si="68"/>
        <v>0</v>
      </c>
      <c r="AQ139" s="1" t="b">
        <f t="shared" si="69"/>
        <v>0</v>
      </c>
      <c r="AR139" s="30">
        <f t="shared" si="70"/>
        <v>0</v>
      </c>
      <c r="AS139" s="31">
        <f t="shared" si="71"/>
        <v>0</v>
      </c>
      <c r="AT139" s="36">
        <f t="shared" si="72"/>
        <v>0</v>
      </c>
      <c r="AU139" s="1" t="b">
        <f t="shared" si="73"/>
        <v>1</v>
      </c>
      <c r="AV139" s="1">
        <f t="shared" si="74"/>
        <v>662.5575</v>
      </c>
      <c r="AW139" s="31">
        <f t="shared" si="75"/>
        <v>0.30228500000000003</v>
      </c>
      <c r="AX139" s="36">
        <f t="shared" si="76"/>
        <v>252.5</v>
      </c>
      <c r="AY139" s="37">
        <f t="shared" si="77"/>
        <v>0</v>
      </c>
      <c r="AZ139" s="39">
        <f t="shared" si="78"/>
        <v>252.5</v>
      </c>
    </row>
    <row r="140" spans="1:52" x14ac:dyDescent="0.3">
      <c r="A140" s="9">
        <v>341</v>
      </c>
      <c r="B140" s="1" t="s">
        <v>188</v>
      </c>
      <c r="C140" s="1" t="s">
        <v>192</v>
      </c>
      <c r="D140" s="9" t="s">
        <v>440</v>
      </c>
      <c r="E140" s="10">
        <v>569</v>
      </c>
      <c r="F140" s="10">
        <v>12</v>
      </c>
      <c r="G140" s="10">
        <v>0</v>
      </c>
      <c r="H140" s="10">
        <f t="shared" si="56"/>
        <v>581</v>
      </c>
      <c r="I140" s="10">
        <v>225.8</v>
      </c>
      <c r="J140" s="11">
        <v>232037</v>
      </c>
      <c r="K140" s="10">
        <v>45.6</v>
      </c>
      <c r="L140" s="10">
        <v>0</v>
      </c>
      <c r="M140" s="10">
        <v>97.5</v>
      </c>
      <c r="N140" s="10">
        <v>1.4</v>
      </c>
      <c r="O140" s="10">
        <v>0</v>
      </c>
      <c r="P140" s="10">
        <f t="shared" si="57"/>
        <v>951.3</v>
      </c>
      <c r="Q140" s="11">
        <v>0</v>
      </c>
      <c r="R140" s="17">
        <f t="shared" si="58"/>
        <v>4840214</v>
      </c>
      <c r="S140" s="10">
        <v>522.9</v>
      </c>
      <c r="T140" s="10">
        <v>508.5</v>
      </c>
      <c r="U140" s="23"/>
      <c r="V140" s="10">
        <f t="shared" si="79"/>
        <v>515.70000000000005</v>
      </c>
      <c r="W140" s="24">
        <f t="shared" si="59"/>
        <v>12</v>
      </c>
      <c r="X140" s="23">
        <f t="shared" si="60"/>
        <v>0</v>
      </c>
      <c r="Y140" s="10">
        <f t="shared" si="61"/>
        <v>527.70000000000005</v>
      </c>
      <c r="Z140" s="10">
        <f t="shared" si="62"/>
        <v>214.7</v>
      </c>
      <c r="AA140" s="23">
        <v>45.6</v>
      </c>
      <c r="AB140" s="23">
        <v>0</v>
      </c>
      <c r="AC140" s="23">
        <v>97.5</v>
      </c>
      <c r="AD140" s="23">
        <v>1.4</v>
      </c>
      <c r="AE140" s="23">
        <v>0</v>
      </c>
      <c r="AF140" s="10">
        <f t="shared" si="63"/>
        <v>886.9</v>
      </c>
      <c r="AG140" s="25">
        <v>0</v>
      </c>
      <c r="AH140" s="17">
        <f t="shared" si="64"/>
        <v>4769748</v>
      </c>
      <c r="AI140" s="11">
        <f t="shared" si="65"/>
        <v>-70466</v>
      </c>
      <c r="AJ140" s="11">
        <v>957402</v>
      </c>
      <c r="AK140" s="11">
        <f t="shared" si="66"/>
        <v>14351</v>
      </c>
      <c r="AL140" s="11">
        <f t="shared" si="67"/>
        <v>-56115</v>
      </c>
      <c r="AO140" s="32">
        <v>341</v>
      </c>
      <c r="AP140" s="35">
        <f t="shared" si="68"/>
        <v>0</v>
      </c>
      <c r="AQ140" s="1" t="b">
        <f t="shared" si="69"/>
        <v>0</v>
      </c>
      <c r="AR140" s="30">
        <f t="shared" si="70"/>
        <v>0</v>
      </c>
      <c r="AS140" s="31">
        <f t="shared" si="71"/>
        <v>0</v>
      </c>
      <c r="AT140" s="36">
        <f t="shared" si="72"/>
        <v>0</v>
      </c>
      <c r="AU140" s="1" t="b">
        <f t="shared" si="73"/>
        <v>1</v>
      </c>
      <c r="AV140" s="1">
        <f t="shared" si="74"/>
        <v>281.77879999999999</v>
      </c>
      <c r="AW140" s="31">
        <f t="shared" si="75"/>
        <v>0.40682499999999999</v>
      </c>
      <c r="AX140" s="36">
        <f t="shared" si="76"/>
        <v>214.7</v>
      </c>
      <c r="AY140" s="37">
        <f t="shared" si="77"/>
        <v>0</v>
      </c>
      <c r="AZ140" s="39">
        <f t="shared" si="78"/>
        <v>214.7</v>
      </c>
    </row>
    <row r="141" spans="1:52" x14ac:dyDescent="0.3">
      <c r="A141" s="9">
        <v>342</v>
      </c>
      <c r="B141" s="1" t="s">
        <v>188</v>
      </c>
      <c r="C141" s="1" t="s">
        <v>193</v>
      </c>
      <c r="D141" s="9" t="s">
        <v>440</v>
      </c>
      <c r="E141" s="10">
        <v>431</v>
      </c>
      <c r="F141" s="10">
        <v>12</v>
      </c>
      <c r="G141" s="10">
        <v>0</v>
      </c>
      <c r="H141" s="10">
        <f t="shared" si="56"/>
        <v>443</v>
      </c>
      <c r="I141" s="10">
        <v>193</v>
      </c>
      <c r="J141" s="11">
        <v>206841</v>
      </c>
      <c r="K141" s="10">
        <v>40.700000000000003</v>
      </c>
      <c r="L141" s="10">
        <v>0</v>
      </c>
      <c r="M141" s="10">
        <v>89.5</v>
      </c>
      <c r="N141" s="10">
        <v>11.2</v>
      </c>
      <c r="O141" s="10">
        <v>0</v>
      </c>
      <c r="P141" s="10">
        <f t="shared" si="57"/>
        <v>777.4</v>
      </c>
      <c r="Q141" s="11">
        <v>0</v>
      </c>
      <c r="R141" s="17">
        <f t="shared" si="58"/>
        <v>3955411</v>
      </c>
      <c r="S141" s="10">
        <v>420</v>
      </c>
      <c r="T141" s="10">
        <v>409.5</v>
      </c>
      <c r="U141" s="23"/>
      <c r="V141" s="10">
        <f t="shared" si="79"/>
        <v>414.8</v>
      </c>
      <c r="W141" s="24">
        <f t="shared" si="59"/>
        <v>12</v>
      </c>
      <c r="X141" s="23">
        <f t="shared" si="60"/>
        <v>0</v>
      </c>
      <c r="Y141" s="10">
        <f t="shared" si="61"/>
        <v>426.8</v>
      </c>
      <c r="Z141" s="10">
        <f t="shared" si="62"/>
        <v>188.3</v>
      </c>
      <c r="AA141" s="23">
        <v>40.700000000000003</v>
      </c>
      <c r="AB141" s="23">
        <v>0</v>
      </c>
      <c r="AC141" s="23">
        <v>89.5</v>
      </c>
      <c r="AD141" s="23">
        <v>11.2</v>
      </c>
      <c r="AE141" s="23">
        <v>0</v>
      </c>
      <c r="AF141" s="10">
        <f t="shared" si="63"/>
        <v>756.5</v>
      </c>
      <c r="AG141" s="25">
        <v>0</v>
      </c>
      <c r="AH141" s="17">
        <f t="shared" si="64"/>
        <v>4068457</v>
      </c>
      <c r="AI141" s="11">
        <f t="shared" si="65"/>
        <v>113046</v>
      </c>
      <c r="AJ141" s="11">
        <v>727882</v>
      </c>
      <c r="AK141" s="11">
        <f t="shared" si="66"/>
        <v>10911</v>
      </c>
      <c r="AL141" s="11">
        <f t="shared" si="67"/>
        <v>123957</v>
      </c>
      <c r="AO141" s="32">
        <v>342</v>
      </c>
      <c r="AP141" s="35">
        <f t="shared" si="68"/>
        <v>0</v>
      </c>
      <c r="AQ141" s="1" t="b">
        <f t="shared" si="69"/>
        <v>0</v>
      </c>
      <c r="AR141" s="30">
        <f t="shared" si="70"/>
        <v>0</v>
      </c>
      <c r="AS141" s="31">
        <f t="shared" si="71"/>
        <v>0</v>
      </c>
      <c r="AT141" s="36">
        <f t="shared" si="72"/>
        <v>0</v>
      </c>
      <c r="AU141" s="1" t="b">
        <f t="shared" si="73"/>
        <v>1</v>
      </c>
      <c r="AV141" s="1">
        <f t="shared" si="74"/>
        <v>156.91499999999999</v>
      </c>
      <c r="AW141" s="31">
        <f t="shared" si="75"/>
        <v>0.441106</v>
      </c>
      <c r="AX141" s="36">
        <f t="shared" si="76"/>
        <v>188.3</v>
      </c>
      <c r="AY141" s="37">
        <f t="shared" si="77"/>
        <v>0</v>
      </c>
      <c r="AZ141" s="39">
        <f t="shared" si="78"/>
        <v>188.3</v>
      </c>
    </row>
    <row r="142" spans="1:52" x14ac:dyDescent="0.3">
      <c r="A142" s="9">
        <v>343</v>
      </c>
      <c r="B142" s="1" t="s">
        <v>188</v>
      </c>
      <c r="C142" s="1" t="s">
        <v>194</v>
      </c>
      <c r="D142" s="9" t="s">
        <v>440</v>
      </c>
      <c r="E142" s="10">
        <v>733.1</v>
      </c>
      <c r="F142" s="10">
        <v>1.5</v>
      </c>
      <c r="G142" s="10">
        <v>0</v>
      </c>
      <c r="H142" s="10">
        <f t="shared" si="56"/>
        <v>734.6</v>
      </c>
      <c r="I142" s="10">
        <v>247.2</v>
      </c>
      <c r="J142" s="11">
        <v>412565</v>
      </c>
      <c r="K142" s="10">
        <v>81.099999999999994</v>
      </c>
      <c r="L142" s="10">
        <v>0.2</v>
      </c>
      <c r="M142" s="10">
        <v>125.2</v>
      </c>
      <c r="N142" s="10">
        <v>11.4</v>
      </c>
      <c r="O142" s="10">
        <v>0</v>
      </c>
      <c r="P142" s="10">
        <f t="shared" si="57"/>
        <v>1199.7</v>
      </c>
      <c r="Q142" s="11">
        <v>78400</v>
      </c>
      <c r="R142" s="17">
        <f t="shared" si="58"/>
        <v>6182474</v>
      </c>
      <c r="S142" s="10">
        <v>729.3</v>
      </c>
      <c r="T142" s="10">
        <v>751.1</v>
      </c>
      <c r="U142" s="23"/>
      <c r="V142" s="10">
        <f t="shared" si="79"/>
        <v>751.1</v>
      </c>
      <c r="W142" s="24">
        <f t="shared" si="59"/>
        <v>1.5</v>
      </c>
      <c r="X142" s="23">
        <f t="shared" si="60"/>
        <v>0</v>
      </c>
      <c r="Y142" s="10">
        <f t="shared" si="61"/>
        <v>752.6</v>
      </c>
      <c r="Z142" s="10">
        <f t="shared" si="62"/>
        <v>248.7</v>
      </c>
      <c r="AA142" s="23">
        <v>81.099999999999994</v>
      </c>
      <c r="AB142" s="23">
        <v>0.2</v>
      </c>
      <c r="AC142" s="23">
        <v>125.2</v>
      </c>
      <c r="AD142" s="23">
        <v>11.4</v>
      </c>
      <c r="AE142" s="23">
        <v>0</v>
      </c>
      <c r="AF142" s="10">
        <f t="shared" si="63"/>
        <v>1219.2</v>
      </c>
      <c r="AG142" s="25">
        <v>78400</v>
      </c>
      <c r="AH142" s="17">
        <f t="shared" si="64"/>
        <v>6635258</v>
      </c>
      <c r="AI142" s="11">
        <f t="shared" si="65"/>
        <v>452784</v>
      </c>
      <c r="AJ142" s="11">
        <v>1000190</v>
      </c>
      <c r="AK142" s="11">
        <f t="shared" si="66"/>
        <v>14992</v>
      </c>
      <c r="AL142" s="11">
        <f t="shared" si="67"/>
        <v>467776</v>
      </c>
      <c r="AO142" s="32">
        <v>343</v>
      </c>
      <c r="AP142" s="35">
        <f t="shared" si="68"/>
        <v>0</v>
      </c>
      <c r="AQ142" s="1" t="b">
        <f t="shared" si="69"/>
        <v>0</v>
      </c>
      <c r="AR142" s="30">
        <f t="shared" si="70"/>
        <v>0</v>
      </c>
      <c r="AS142" s="31">
        <f t="shared" si="71"/>
        <v>0</v>
      </c>
      <c r="AT142" s="36">
        <f t="shared" si="72"/>
        <v>0</v>
      </c>
      <c r="AU142" s="1" t="b">
        <f t="shared" si="73"/>
        <v>1</v>
      </c>
      <c r="AV142" s="1">
        <f t="shared" si="74"/>
        <v>560.09249999999997</v>
      </c>
      <c r="AW142" s="31">
        <f t="shared" si="75"/>
        <v>0.33041599999999999</v>
      </c>
      <c r="AX142" s="36">
        <f t="shared" si="76"/>
        <v>248.7</v>
      </c>
      <c r="AY142" s="37">
        <f t="shared" si="77"/>
        <v>0</v>
      </c>
      <c r="AZ142" s="39">
        <f t="shared" si="78"/>
        <v>248.7</v>
      </c>
    </row>
    <row r="143" spans="1:52" x14ac:dyDescent="0.3">
      <c r="A143" s="9">
        <v>344</v>
      </c>
      <c r="B143" s="1" t="s">
        <v>231</v>
      </c>
      <c r="C143" s="1" t="s">
        <v>232</v>
      </c>
      <c r="D143" s="9" t="s">
        <v>440</v>
      </c>
      <c r="E143" s="10">
        <v>343</v>
      </c>
      <c r="F143" s="10">
        <v>10</v>
      </c>
      <c r="G143" s="10">
        <v>0</v>
      </c>
      <c r="H143" s="10">
        <f t="shared" si="56"/>
        <v>353</v>
      </c>
      <c r="I143" s="10">
        <v>164.7</v>
      </c>
      <c r="J143" s="11">
        <v>65356</v>
      </c>
      <c r="K143" s="10">
        <v>12.8</v>
      </c>
      <c r="L143" s="10">
        <v>0</v>
      </c>
      <c r="M143" s="10">
        <v>90.4</v>
      </c>
      <c r="N143" s="10">
        <v>7</v>
      </c>
      <c r="O143" s="10">
        <v>0</v>
      </c>
      <c r="P143" s="10">
        <f t="shared" si="57"/>
        <v>627.9</v>
      </c>
      <c r="Q143" s="11">
        <v>0</v>
      </c>
      <c r="R143" s="17">
        <f t="shared" si="58"/>
        <v>3194755</v>
      </c>
      <c r="S143" s="10">
        <v>328.5</v>
      </c>
      <c r="T143" s="10">
        <v>321.2</v>
      </c>
      <c r="U143" s="23"/>
      <c r="V143" s="10">
        <f t="shared" si="79"/>
        <v>324.89999999999998</v>
      </c>
      <c r="W143" s="24">
        <f t="shared" si="59"/>
        <v>10</v>
      </c>
      <c r="X143" s="23">
        <f t="shared" si="60"/>
        <v>0</v>
      </c>
      <c r="Y143" s="10">
        <f t="shared" si="61"/>
        <v>334.9</v>
      </c>
      <c r="Z143" s="10">
        <f t="shared" si="62"/>
        <v>158.19999999999999</v>
      </c>
      <c r="AA143" s="23">
        <v>12.8</v>
      </c>
      <c r="AB143" s="23">
        <v>0</v>
      </c>
      <c r="AC143" s="23">
        <v>90.4</v>
      </c>
      <c r="AD143" s="23">
        <v>7</v>
      </c>
      <c r="AE143" s="23">
        <v>0</v>
      </c>
      <c r="AF143" s="10">
        <f t="shared" si="63"/>
        <v>603.29999999999995</v>
      </c>
      <c r="AG143" s="25">
        <v>0</v>
      </c>
      <c r="AH143" s="17">
        <f t="shared" si="64"/>
        <v>3244547</v>
      </c>
      <c r="AI143" s="11">
        <f t="shared" si="65"/>
        <v>49792</v>
      </c>
      <c r="AJ143" s="11">
        <v>375082</v>
      </c>
      <c r="AK143" s="11">
        <f t="shared" si="66"/>
        <v>5622</v>
      </c>
      <c r="AL143" s="11">
        <f t="shared" si="67"/>
        <v>55414</v>
      </c>
      <c r="AO143" s="32">
        <v>344</v>
      </c>
      <c r="AP143" s="35">
        <f t="shared" si="68"/>
        <v>0</v>
      </c>
      <c r="AQ143" s="1" t="b">
        <f t="shared" si="69"/>
        <v>0</v>
      </c>
      <c r="AR143" s="30">
        <f t="shared" si="70"/>
        <v>0</v>
      </c>
      <c r="AS143" s="31">
        <f t="shared" si="71"/>
        <v>0</v>
      </c>
      <c r="AT143" s="36">
        <f t="shared" si="72"/>
        <v>0</v>
      </c>
      <c r="AU143" s="1" t="b">
        <f t="shared" si="73"/>
        <v>1</v>
      </c>
      <c r="AV143" s="1">
        <f t="shared" si="74"/>
        <v>43.188800000000001</v>
      </c>
      <c r="AW143" s="31">
        <f t="shared" si="75"/>
        <v>0.472329</v>
      </c>
      <c r="AX143" s="36">
        <f t="shared" si="76"/>
        <v>158.19999999999999</v>
      </c>
      <c r="AY143" s="37">
        <f t="shared" si="77"/>
        <v>0</v>
      </c>
      <c r="AZ143" s="39">
        <f t="shared" si="78"/>
        <v>158.19999999999999</v>
      </c>
    </row>
    <row r="144" spans="1:52" x14ac:dyDescent="0.3">
      <c r="A144" s="9">
        <v>345</v>
      </c>
      <c r="B144" s="1" t="s">
        <v>366</v>
      </c>
      <c r="C144" s="1" t="s">
        <v>367</v>
      </c>
      <c r="D144" s="9" t="s">
        <v>440</v>
      </c>
      <c r="E144" s="10">
        <v>3667.1</v>
      </c>
      <c r="F144" s="10">
        <v>59.5</v>
      </c>
      <c r="G144" s="10">
        <v>0</v>
      </c>
      <c r="H144" s="10">
        <f t="shared" si="56"/>
        <v>3726.6</v>
      </c>
      <c r="I144" s="10">
        <v>130.6</v>
      </c>
      <c r="J144" s="11">
        <v>1056867</v>
      </c>
      <c r="K144" s="10">
        <v>207.7</v>
      </c>
      <c r="L144" s="10">
        <v>3.7</v>
      </c>
      <c r="M144" s="10">
        <v>631.20000000000005</v>
      </c>
      <c r="N144" s="10">
        <v>107.7</v>
      </c>
      <c r="O144" s="10">
        <v>0</v>
      </c>
      <c r="P144" s="10">
        <f t="shared" si="57"/>
        <v>4807.5</v>
      </c>
      <c r="Q144" s="11">
        <v>149800</v>
      </c>
      <c r="R144" s="17">
        <f t="shared" si="58"/>
        <v>24610360</v>
      </c>
      <c r="S144" s="10">
        <v>3665.3</v>
      </c>
      <c r="T144" s="10">
        <v>3569.2</v>
      </c>
      <c r="U144" s="23"/>
      <c r="V144" s="10">
        <f t="shared" si="79"/>
        <v>3617.3</v>
      </c>
      <c r="W144" s="24">
        <f t="shared" si="59"/>
        <v>59.5</v>
      </c>
      <c r="X144" s="23">
        <f t="shared" si="60"/>
        <v>0</v>
      </c>
      <c r="Y144" s="10">
        <f t="shared" si="61"/>
        <v>3676.8</v>
      </c>
      <c r="Z144" s="10">
        <f t="shared" si="62"/>
        <v>128.80000000000001</v>
      </c>
      <c r="AA144" s="23">
        <v>207.7</v>
      </c>
      <c r="AB144" s="23">
        <v>3.7</v>
      </c>
      <c r="AC144" s="23">
        <v>631.20000000000005</v>
      </c>
      <c r="AD144" s="23">
        <v>107.7</v>
      </c>
      <c r="AE144" s="23">
        <v>0</v>
      </c>
      <c r="AF144" s="10">
        <f t="shared" si="63"/>
        <v>4755.8999999999996</v>
      </c>
      <c r="AG144" s="25">
        <v>149800</v>
      </c>
      <c r="AH144" s="17">
        <f t="shared" si="64"/>
        <v>25727030</v>
      </c>
      <c r="AI144" s="11">
        <f t="shared" si="65"/>
        <v>1116670</v>
      </c>
      <c r="AJ144" s="11">
        <v>4923778</v>
      </c>
      <c r="AK144" s="11">
        <f t="shared" si="66"/>
        <v>73805</v>
      </c>
      <c r="AL144" s="11">
        <f t="shared" si="67"/>
        <v>1190475</v>
      </c>
      <c r="AO144" s="32">
        <v>345</v>
      </c>
      <c r="AP144" s="35">
        <f t="shared" si="68"/>
        <v>0</v>
      </c>
      <c r="AQ144" s="1" t="b">
        <f t="shared" si="69"/>
        <v>0</v>
      </c>
      <c r="AR144" s="30">
        <f t="shared" si="70"/>
        <v>0</v>
      </c>
      <c r="AS144" s="31">
        <f t="shared" si="71"/>
        <v>0</v>
      </c>
      <c r="AT144" s="36">
        <f t="shared" si="72"/>
        <v>0</v>
      </c>
      <c r="AU144" s="1" t="b">
        <f t="shared" si="73"/>
        <v>0</v>
      </c>
      <c r="AV144" s="1">
        <f t="shared" si="74"/>
        <v>0</v>
      </c>
      <c r="AW144" s="31">
        <f t="shared" si="75"/>
        <v>0</v>
      </c>
      <c r="AX144" s="36">
        <f t="shared" si="76"/>
        <v>0</v>
      </c>
      <c r="AY144" s="37">
        <f t="shared" si="77"/>
        <v>128.80000000000001</v>
      </c>
      <c r="AZ144" s="39">
        <f t="shared" si="78"/>
        <v>128.80000000000001</v>
      </c>
    </row>
    <row r="145" spans="1:52" x14ac:dyDescent="0.3">
      <c r="A145" s="9">
        <v>346</v>
      </c>
      <c r="B145" s="1" t="s">
        <v>231</v>
      </c>
      <c r="C145" s="1" t="s">
        <v>233</v>
      </c>
      <c r="D145" s="9" t="s">
        <v>440</v>
      </c>
      <c r="E145" s="10">
        <v>539.79999999999995</v>
      </c>
      <c r="F145" s="10">
        <v>11</v>
      </c>
      <c r="G145" s="10">
        <v>0</v>
      </c>
      <c r="H145" s="10">
        <f t="shared" si="56"/>
        <v>550.79999999999995</v>
      </c>
      <c r="I145" s="10">
        <v>219.8</v>
      </c>
      <c r="J145" s="11">
        <v>365564</v>
      </c>
      <c r="K145" s="10">
        <v>71.8</v>
      </c>
      <c r="L145" s="10">
        <v>0.7</v>
      </c>
      <c r="M145" s="10">
        <v>174.4</v>
      </c>
      <c r="N145" s="10">
        <v>17.600000000000001</v>
      </c>
      <c r="O145" s="10">
        <v>0</v>
      </c>
      <c r="P145" s="10">
        <f t="shared" si="57"/>
        <v>1035.0999999999999</v>
      </c>
      <c r="Q145" s="11">
        <v>7840</v>
      </c>
      <c r="R145" s="17">
        <f t="shared" si="58"/>
        <v>5274429</v>
      </c>
      <c r="S145" s="10">
        <v>539.79999999999995</v>
      </c>
      <c r="T145" s="10">
        <v>555.79999999999995</v>
      </c>
      <c r="U145" s="23"/>
      <c r="V145" s="10">
        <f t="shared" si="79"/>
        <v>555.79999999999995</v>
      </c>
      <c r="W145" s="24">
        <f t="shared" si="59"/>
        <v>11</v>
      </c>
      <c r="X145" s="23">
        <f t="shared" si="60"/>
        <v>0</v>
      </c>
      <c r="Y145" s="10">
        <f t="shared" si="61"/>
        <v>566.79999999999995</v>
      </c>
      <c r="Z145" s="10">
        <f t="shared" si="62"/>
        <v>223.1</v>
      </c>
      <c r="AA145" s="23">
        <v>71.8</v>
      </c>
      <c r="AB145" s="23">
        <v>0.7</v>
      </c>
      <c r="AC145" s="23">
        <v>174.4</v>
      </c>
      <c r="AD145" s="23">
        <v>17.600000000000001</v>
      </c>
      <c r="AE145" s="23">
        <v>0</v>
      </c>
      <c r="AF145" s="10">
        <f t="shared" si="63"/>
        <v>1054.4000000000001</v>
      </c>
      <c r="AG145" s="25">
        <v>7840</v>
      </c>
      <c r="AH145" s="17">
        <f t="shared" si="64"/>
        <v>5678403</v>
      </c>
      <c r="AI145" s="11">
        <f t="shared" si="65"/>
        <v>403974</v>
      </c>
      <c r="AJ145" s="11">
        <v>855162</v>
      </c>
      <c r="AK145" s="11">
        <f t="shared" si="66"/>
        <v>12819</v>
      </c>
      <c r="AL145" s="11">
        <f t="shared" si="67"/>
        <v>416793</v>
      </c>
      <c r="AO145" s="32">
        <v>346</v>
      </c>
      <c r="AP145" s="35">
        <f t="shared" si="68"/>
        <v>0</v>
      </c>
      <c r="AQ145" s="1" t="b">
        <f t="shared" si="69"/>
        <v>0</v>
      </c>
      <c r="AR145" s="30">
        <f t="shared" si="70"/>
        <v>0</v>
      </c>
      <c r="AS145" s="31">
        <f t="shared" si="71"/>
        <v>0</v>
      </c>
      <c r="AT145" s="36">
        <f t="shared" si="72"/>
        <v>0</v>
      </c>
      <c r="AU145" s="1" t="b">
        <f t="shared" si="73"/>
        <v>1</v>
      </c>
      <c r="AV145" s="1">
        <f t="shared" si="74"/>
        <v>330.16500000000002</v>
      </c>
      <c r="AW145" s="31">
        <f t="shared" si="75"/>
        <v>0.39354099999999997</v>
      </c>
      <c r="AX145" s="36">
        <f t="shared" si="76"/>
        <v>223.1</v>
      </c>
      <c r="AY145" s="37">
        <f t="shared" si="77"/>
        <v>0</v>
      </c>
      <c r="AZ145" s="39">
        <f t="shared" si="78"/>
        <v>223.1</v>
      </c>
    </row>
    <row r="146" spans="1:52" x14ac:dyDescent="0.3">
      <c r="A146" s="9">
        <v>347</v>
      </c>
      <c r="B146" s="1" t="s">
        <v>122</v>
      </c>
      <c r="C146" s="1" t="s">
        <v>123</v>
      </c>
      <c r="D146" s="9" t="s">
        <v>440</v>
      </c>
      <c r="E146" s="10">
        <v>283.5</v>
      </c>
      <c r="F146" s="10">
        <v>5</v>
      </c>
      <c r="G146" s="10">
        <v>0</v>
      </c>
      <c r="H146" s="10">
        <f t="shared" si="56"/>
        <v>288.5</v>
      </c>
      <c r="I146" s="10">
        <v>149.19999999999999</v>
      </c>
      <c r="J146" s="11">
        <v>164366</v>
      </c>
      <c r="K146" s="10">
        <v>32.299999999999997</v>
      </c>
      <c r="L146" s="10">
        <v>4.3</v>
      </c>
      <c r="M146" s="10">
        <v>71.5</v>
      </c>
      <c r="N146" s="10">
        <v>6.8</v>
      </c>
      <c r="O146" s="10">
        <v>0</v>
      </c>
      <c r="P146" s="10">
        <f t="shared" si="57"/>
        <v>552.6</v>
      </c>
      <c r="Q146" s="11">
        <v>0</v>
      </c>
      <c r="R146" s="17">
        <f t="shared" si="58"/>
        <v>2811629</v>
      </c>
      <c r="S146" s="10">
        <v>272.5</v>
      </c>
      <c r="T146" s="10">
        <v>273</v>
      </c>
      <c r="U146" s="23"/>
      <c r="V146" s="10">
        <f t="shared" si="79"/>
        <v>273</v>
      </c>
      <c r="W146" s="24">
        <f t="shared" si="59"/>
        <v>5</v>
      </c>
      <c r="X146" s="23">
        <f t="shared" si="60"/>
        <v>0</v>
      </c>
      <c r="Y146" s="10">
        <f t="shared" si="61"/>
        <v>278</v>
      </c>
      <c r="Z146" s="10">
        <f t="shared" si="62"/>
        <v>150.80000000000001</v>
      </c>
      <c r="AA146" s="23">
        <v>32.299999999999997</v>
      </c>
      <c r="AB146" s="23">
        <v>4.3</v>
      </c>
      <c r="AC146" s="23">
        <v>71.5</v>
      </c>
      <c r="AD146" s="23">
        <v>6.8</v>
      </c>
      <c r="AE146" s="23">
        <v>0</v>
      </c>
      <c r="AF146" s="10">
        <f t="shared" si="63"/>
        <v>543.70000000000005</v>
      </c>
      <c r="AG146" s="25">
        <v>0</v>
      </c>
      <c r="AH146" s="17">
        <f t="shared" si="64"/>
        <v>2924019</v>
      </c>
      <c r="AI146" s="11">
        <f t="shared" si="65"/>
        <v>112390</v>
      </c>
      <c r="AJ146" s="11">
        <v>312991</v>
      </c>
      <c r="AK146" s="11">
        <f t="shared" si="66"/>
        <v>4692</v>
      </c>
      <c r="AL146" s="11">
        <f t="shared" si="67"/>
        <v>117082</v>
      </c>
      <c r="AO146" s="32">
        <v>347</v>
      </c>
      <c r="AP146" s="35">
        <f t="shared" si="68"/>
        <v>0</v>
      </c>
      <c r="AQ146" s="1" t="b">
        <f t="shared" si="69"/>
        <v>1</v>
      </c>
      <c r="AR146" s="30">
        <f t="shared" si="70"/>
        <v>1718.59</v>
      </c>
      <c r="AS146" s="31">
        <f t="shared" si="71"/>
        <v>0.54250200000000004</v>
      </c>
      <c r="AT146" s="36">
        <f t="shared" si="72"/>
        <v>150.80000000000001</v>
      </c>
      <c r="AU146" s="1" t="b">
        <f t="shared" si="73"/>
        <v>0</v>
      </c>
      <c r="AV146" s="1">
        <f t="shared" si="74"/>
        <v>0</v>
      </c>
      <c r="AW146" s="31">
        <f t="shared" si="75"/>
        <v>0</v>
      </c>
      <c r="AX146" s="36">
        <f t="shared" si="76"/>
        <v>0</v>
      </c>
      <c r="AY146" s="37">
        <f t="shared" si="77"/>
        <v>0</v>
      </c>
      <c r="AZ146" s="39">
        <f t="shared" si="78"/>
        <v>150.80000000000001</v>
      </c>
    </row>
    <row r="147" spans="1:52" x14ac:dyDescent="0.3">
      <c r="A147" s="9">
        <v>348</v>
      </c>
      <c r="B147" s="1" t="s">
        <v>118</v>
      </c>
      <c r="C147" s="1" t="s">
        <v>119</v>
      </c>
      <c r="D147" s="9" t="s">
        <v>440</v>
      </c>
      <c r="E147" s="10">
        <v>1261.7</v>
      </c>
      <c r="F147" s="10">
        <v>26.5</v>
      </c>
      <c r="G147" s="10">
        <v>0</v>
      </c>
      <c r="H147" s="10">
        <f t="shared" si="56"/>
        <v>1288.2</v>
      </c>
      <c r="I147" s="10">
        <v>194.9</v>
      </c>
      <c r="J147" s="11">
        <v>508491</v>
      </c>
      <c r="K147" s="10">
        <v>99.9</v>
      </c>
      <c r="L147" s="10">
        <v>1.1000000000000001</v>
      </c>
      <c r="M147" s="10">
        <v>158.30000000000001</v>
      </c>
      <c r="N147" s="10">
        <v>29</v>
      </c>
      <c r="O147" s="10">
        <v>0</v>
      </c>
      <c r="P147" s="10">
        <f t="shared" si="57"/>
        <v>1771.4</v>
      </c>
      <c r="Q147" s="11">
        <v>129920</v>
      </c>
      <c r="R147" s="17">
        <f t="shared" si="58"/>
        <v>9142803</v>
      </c>
      <c r="S147" s="10">
        <v>1261.7</v>
      </c>
      <c r="T147" s="10">
        <v>1306.3</v>
      </c>
      <c r="U147" s="23"/>
      <c r="V147" s="10">
        <f t="shared" si="79"/>
        <v>1306.3</v>
      </c>
      <c r="W147" s="24">
        <f t="shared" si="59"/>
        <v>26.5</v>
      </c>
      <c r="X147" s="23">
        <f t="shared" si="60"/>
        <v>0</v>
      </c>
      <c r="Y147" s="10">
        <f t="shared" si="61"/>
        <v>1332.8</v>
      </c>
      <c r="Z147" s="10">
        <f t="shared" si="62"/>
        <v>177.7</v>
      </c>
      <c r="AA147" s="23">
        <v>99.9</v>
      </c>
      <c r="AB147" s="23">
        <v>1.1000000000000001</v>
      </c>
      <c r="AC147" s="23">
        <v>158.30000000000001</v>
      </c>
      <c r="AD147" s="23">
        <v>29</v>
      </c>
      <c r="AE147" s="23">
        <v>0</v>
      </c>
      <c r="AF147" s="10">
        <f t="shared" si="63"/>
        <v>1798.8</v>
      </c>
      <c r="AG147" s="25">
        <v>129920</v>
      </c>
      <c r="AH147" s="17">
        <f t="shared" si="64"/>
        <v>9803866</v>
      </c>
      <c r="AI147" s="11">
        <f t="shared" si="65"/>
        <v>661063</v>
      </c>
      <c r="AJ147" s="11">
        <v>1626541</v>
      </c>
      <c r="AK147" s="11">
        <f t="shared" si="66"/>
        <v>24381</v>
      </c>
      <c r="AL147" s="11">
        <f t="shared" si="67"/>
        <v>685444</v>
      </c>
      <c r="AO147" s="32">
        <v>348</v>
      </c>
      <c r="AP147" s="35">
        <f t="shared" si="68"/>
        <v>0</v>
      </c>
      <c r="AQ147" s="1" t="b">
        <f t="shared" si="69"/>
        <v>0</v>
      </c>
      <c r="AR147" s="30">
        <f t="shared" si="70"/>
        <v>0</v>
      </c>
      <c r="AS147" s="31">
        <f t="shared" si="71"/>
        <v>0</v>
      </c>
      <c r="AT147" s="36">
        <f t="shared" si="72"/>
        <v>0</v>
      </c>
      <c r="AU147" s="1" t="b">
        <f t="shared" si="73"/>
        <v>1</v>
      </c>
      <c r="AV147" s="1">
        <f t="shared" si="74"/>
        <v>1278.0899999999999</v>
      </c>
      <c r="AW147" s="31">
        <f t="shared" si="75"/>
        <v>0.133294</v>
      </c>
      <c r="AX147" s="36">
        <f t="shared" si="76"/>
        <v>177.7</v>
      </c>
      <c r="AY147" s="37">
        <f t="shared" si="77"/>
        <v>0</v>
      </c>
      <c r="AZ147" s="39">
        <f t="shared" si="78"/>
        <v>177.7</v>
      </c>
    </row>
    <row r="148" spans="1:52" x14ac:dyDescent="0.3">
      <c r="A148" s="9">
        <v>349</v>
      </c>
      <c r="B148" s="1" t="s">
        <v>378</v>
      </c>
      <c r="C148" s="1" t="s">
        <v>379</v>
      </c>
      <c r="D148" s="9" t="s">
        <v>441</v>
      </c>
      <c r="E148" s="10">
        <v>253.5</v>
      </c>
      <c r="F148" s="10">
        <v>6.5</v>
      </c>
      <c r="G148" s="10">
        <v>0</v>
      </c>
      <c r="H148" s="10">
        <f t="shared" si="56"/>
        <v>260</v>
      </c>
      <c r="I148" s="10">
        <v>153.5</v>
      </c>
      <c r="J148" s="11">
        <v>43397</v>
      </c>
      <c r="K148" s="10">
        <v>8.5</v>
      </c>
      <c r="L148" s="10">
        <v>3.3</v>
      </c>
      <c r="M148" s="10">
        <v>77.2</v>
      </c>
      <c r="N148" s="10">
        <v>8</v>
      </c>
      <c r="O148" s="10">
        <v>0</v>
      </c>
      <c r="P148" s="10">
        <f t="shared" si="57"/>
        <v>510.5</v>
      </c>
      <c r="Q148" s="11">
        <v>0</v>
      </c>
      <c r="R148" s="17">
        <f t="shared" si="58"/>
        <v>2597424</v>
      </c>
      <c r="S148" s="10">
        <v>248.3</v>
      </c>
      <c r="T148" s="10">
        <v>235.2</v>
      </c>
      <c r="U148" s="23"/>
      <c r="V148" s="10">
        <f t="shared" si="79"/>
        <v>241.8</v>
      </c>
      <c r="W148" s="24">
        <f t="shared" si="59"/>
        <v>6.5</v>
      </c>
      <c r="X148" s="23">
        <f t="shared" si="60"/>
        <v>0</v>
      </c>
      <c r="Y148" s="10">
        <f t="shared" si="61"/>
        <v>248.3</v>
      </c>
      <c r="Z148" s="10">
        <f t="shared" si="62"/>
        <v>154.30000000000001</v>
      </c>
      <c r="AA148" s="23">
        <v>8.5</v>
      </c>
      <c r="AB148" s="23">
        <v>3.3</v>
      </c>
      <c r="AC148" s="23">
        <v>77.2</v>
      </c>
      <c r="AD148" s="23">
        <v>8</v>
      </c>
      <c r="AE148" s="23">
        <v>0</v>
      </c>
      <c r="AF148" s="10">
        <f t="shared" si="63"/>
        <v>499.6</v>
      </c>
      <c r="AG148" s="25">
        <v>0</v>
      </c>
      <c r="AH148" s="17">
        <f t="shared" si="64"/>
        <v>2686849</v>
      </c>
      <c r="AI148" s="11">
        <f t="shared" si="65"/>
        <v>89425</v>
      </c>
      <c r="AJ148" s="11">
        <v>284832</v>
      </c>
      <c r="AK148" s="11">
        <f t="shared" si="66"/>
        <v>4270</v>
      </c>
      <c r="AL148" s="11">
        <f t="shared" si="67"/>
        <v>93695</v>
      </c>
      <c r="AO148" s="32">
        <v>349</v>
      </c>
      <c r="AP148" s="35">
        <f t="shared" si="68"/>
        <v>0</v>
      </c>
      <c r="AQ148" s="1" t="b">
        <f t="shared" si="69"/>
        <v>1</v>
      </c>
      <c r="AR148" s="30">
        <f t="shared" si="70"/>
        <v>1431.837</v>
      </c>
      <c r="AS148" s="31">
        <f t="shared" si="71"/>
        <v>0.62122900000000003</v>
      </c>
      <c r="AT148" s="36">
        <f t="shared" si="72"/>
        <v>154.30000000000001</v>
      </c>
      <c r="AU148" s="1" t="b">
        <f t="shared" si="73"/>
        <v>0</v>
      </c>
      <c r="AV148" s="1">
        <f t="shared" si="74"/>
        <v>0</v>
      </c>
      <c r="AW148" s="31">
        <f t="shared" si="75"/>
        <v>0</v>
      </c>
      <c r="AX148" s="36">
        <f t="shared" si="76"/>
        <v>0</v>
      </c>
      <c r="AY148" s="37">
        <f t="shared" si="77"/>
        <v>0</v>
      </c>
      <c r="AZ148" s="39">
        <f t="shared" si="78"/>
        <v>154.30000000000001</v>
      </c>
    </row>
    <row r="149" spans="1:52" x14ac:dyDescent="0.3">
      <c r="A149" s="9">
        <v>350</v>
      </c>
      <c r="B149" s="1" t="s">
        <v>378</v>
      </c>
      <c r="C149" s="1" t="s">
        <v>380</v>
      </c>
      <c r="D149" s="9" t="s">
        <v>441</v>
      </c>
      <c r="E149" s="10">
        <v>304</v>
      </c>
      <c r="F149" s="10">
        <v>6.5</v>
      </c>
      <c r="G149" s="10">
        <v>0</v>
      </c>
      <c r="H149" s="10">
        <f t="shared" si="56"/>
        <v>310.5</v>
      </c>
      <c r="I149" s="10">
        <v>149.19999999999999</v>
      </c>
      <c r="J149" s="11">
        <v>96079</v>
      </c>
      <c r="K149" s="10">
        <v>18.899999999999999</v>
      </c>
      <c r="L149" s="10">
        <v>6.7</v>
      </c>
      <c r="M149" s="10">
        <v>69.599999999999994</v>
      </c>
      <c r="N149" s="10">
        <v>10</v>
      </c>
      <c r="O149" s="10">
        <v>0</v>
      </c>
      <c r="P149" s="10">
        <f t="shared" si="57"/>
        <v>564.9</v>
      </c>
      <c r="Q149" s="11">
        <v>0</v>
      </c>
      <c r="R149" s="17">
        <f t="shared" si="58"/>
        <v>2874211</v>
      </c>
      <c r="S149" s="10">
        <v>304</v>
      </c>
      <c r="T149" s="10">
        <v>309.89999999999998</v>
      </c>
      <c r="U149" s="23"/>
      <c r="V149" s="10">
        <f t="shared" si="79"/>
        <v>309.89999999999998</v>
      </c>
      <c r="W149" s="24">
        <f t="shared" si="59"/>
        <v>6.5</v>
      </c>
      <c r="X149" s="23">
        <f t="shared" si="60"/>
        <v>0</v>
      </c>
      <c r="Y149" s="10">
        <f t="shared" si="61"/>
        <v>316.39999999999998</v>
      </c>
      <c r="Z149" s="10">
        <f t="shared" si="62"/>
        <v>151.4</v>
      </c>
      <c r="AA149" s="23">
        <v>18.899999999999999</v>
      </c>
      <c r="AB149" s="23">
        <v>6.7</v>
      </c>
      <c r="AC149" s="23">
        <v>69.599999999999994</v>
      </c>
      <c r="AD149" s="23">
        <v>10</v>
      </c>
      <c r="AE149" s="23">
        <v>0</v>
      </c>
      <c r="AF149" s="10">
        <f t="shared" si="63"/>
        <v>573</v>
      </c>
      <c r="AG149" s="25">
        <v>0</v>
      </c>
      <c r="AH149" s="17">
        <f t="shared" si="64"/>
        <v>3081594</v>
      </c>
      <c r="AI149" s="11">
        <f t="shared" si="65"/>
        <v>207383</v>
      </c>
      <c r="AJ149" s="11">
        <v>422944</v>
      </c>
      <c r="AK149" s="11">
        <f t="shared" si="66"/>
        <v>6340</v>
      </c>
      <c r="AL149" s="11">
        <f t="shared" si="67"/>
        <v>213723</v>
      </c>
      <c r="AO149" s="32">
        <v>350</v>
      </c>
      <c r="AP149" s="35">
        <f t="shared" si="68"/>
        <v>0</v>
      </c>
      <c r="AQ149" s="1" t="b">
        <f t="shared" si="69"/>
        <v>0</v>
      </c>
      <c r="AR149" s="30">
        <f t="shared" si="70"/>
        <v>0</v>
      </c>
      <c r="AS149" s="31">
        <f t="shared" si="71"/>
        <v>0</v>
      </c>
      <c r="AT149" s="36">
        <f t="shared" si="72"/>
        <v>0</v>
      </c>
      <c r="AU149" s="1" t="b">
        <f t="shared" si="73"/>
        <v>1</v>
      </c>
      <c r="AV149" s="1">
        <f t="shared" si="74"/>
        <v>20.295000000000002</v>
      </c>
      <c r="AW149" s="31">
        <f t="shared" si="75"/>
        <v>0.47861399999999998</v>
      </c>
      <c r="AX149" s="36">
        <f t="shared" si="76"/>
        <v>151.4</v>
      </c>
      <c r="AY149" s="37">
        <f t="shared" si="77"/>
        <v>0</v>
      </c>
      <c r="AZ149" s="39">
        <f t="shared" si="78"/>
        <v>151.4</v>
      </c>
    </row>
    <row r="150" spans="1:52" x14ac:dyDescent="0.3">
      <c r="A150" s="9">
        <v>351</v>
      </c>
      <c r="B150" s="1" t="s">
        <v>378</v>
      </c>
      <c r="C150" s="1" t="s">
        <v>381</v>
      </c>
      <c r="D150" s="9" t="s">
        <v>441</v>
      </c>
      <c r="E150" s="10">
        <v>186</v>
      </c>
      <c r="F150" s="10">
        <v>5.5</v>
      </c>
      <c r="G150" s="10">
        <v>0</v>
      </c>
      <c r="H150" s="10">
        <f t="shared" si="56"/>
        <v>191.5</v>
      </c>
      <c r="I150" s="10">
        <v>147.80000000000001</v>
      </c>
      <c r="J150" s="11">
        <v>99035</v>
      </c>
      <c r="K150" s="10">
        <v>19.5</v>
      </c>
      <c r="L150" s="10">
        <v>5.3</v>
      </c>
      <c r="M150" s="10">
        <v>58.9</v>
      </c>
      <c r="N150" s="10">
        <v>0.8</v>
      </c>
      <c r="O150" s="10">
        <v>0</v>
      </c>
      <c r="P150" s="10">
        <f t="shared" si="57"/>
        <v>423.8</v>
      </c>
      <c r="Q150" s="11">
        <v>0</v>
      </c>
      <c r="R150" s="17">
        <f t="shared" si="58"/>
        <v>2156294</v>
      </c>
      <c r="S150" s="10">
        <v>184</v>
      </c>
      <c r="T150" s="10">
        <v>164</v>
      </c>
      <c r="U150" s="23"/>
      <c r="V150" s="10">
        <f t="shared" si="79"/>
        <v>174</v>
      </c>
      <c r="W150" s="24">
        <f t="shared" si="59"/>
        <v>5.5</v>
      </c>
      <c r="X150" s="23">
        <f t="shared" si="60"/>
        <v>0</v>
      </c>
      <c r="Y150" s="10">
        <f t="shared" si="61"/>
        <v>179.5</v>
      </c>
      <c r="Z150" s="10">
        <f t="shared" si="62"/>
        <v>144.19999999999999</v>
      </c>
      <c r="AA150" s="23">
        <v>19.5</v>
      </c>
      <c r="AB150" s="23">
        <v>5.3</v>
      </c>
      <c r="AC150" s="23">
        <v>58.9</v>
      </c>
      <c r="AD150" s="23">
        <v>0.8</v>
      </c>
      <c r="AE150" s="23">
        <v>0</v>
      </c>
      <c r="AF150" s="10">
        <f t="shared" si="63"/>
        <v>408.2</v>
      </c>
      <c r="AG150" s="25">
        <v>0</v>
      </c>
      <c r="AH150" s="17">
        <f t="shared" si="64"/>
        <v>2195300</v>
      </c>
      <c r="AI150" s="11">
        <f t="shared" si="65"/>
        <v>39006</v>
      </c>
      <c r="AJ150" s="11">
        <v>260841</v>
      </c>
      <c r="AK150" s="11">
        <f t="shared" si="66"/>
        <v>3910</v>
      </c>
      <c r="AL150" s="11">
        <f t="shared" si="67"/>
        <v>42916</v>
      </c>
      <c r="AO150" s="32">
        <v>351</v>
      </c>
      <c r="AP150" s="35">
        <f t="shared" si="68"/>
        <v>0</v>
      </c>
      <c r="AQ150" s="1" t="b">
        <f t="shared" si="69"/>
        <v>1</v>
      </c>
      <c r="AR150" s="30">
        <f t="shared" si="70"/>
        <v>767.57299999999998</v>
      </c>
      <c r="AS150" s="31">
        <f t="shared" si="71"/>
        <v>0.80359800000000003</v>
      </c>
      <c r="AT150" s="36">
        <f t="shared" si="72"/>
        <v>144.19999999999999</v>
      </c>
      <c r="AU150" s="1" t="b">
        <f t="shared" si="73"/>
        <v>0</v>
      </c>
      <c r="AV150" s="1">
        <f t="shared" si="74"/>
        <v>0</v>
      </c>
      <c r="AW150" s="31">
        <f t="shared" si="75"/>
        <v>0</v>
      </c>
      <c r="AX150" s="36">
        <f t="shared" si="76"/>
        <v>0</v>
      </c>
      <c r="AY150" s="37">
        <f t="shared" si="77"/>
        <v>0</v>
      </c>
      <c r="AZ150" s="39">
        <f t="shared" si="78"/>
        <v>144.19999999999999</v>
      </c>
    </row>
    <row r="151" spans="1:52" x14ac:dyDescent="0.3">
      <c r="A151" s="9">
        <v>352</v>
      </c>
      <c r="B151" s="1" t="s">
        <v>374</v>
      </c>
      <c r="C151" s="1" t="s">
        <v>375</v>
      </c>
      <c r="D151" s="9" t="s">
        <v>440</v>
      </c>
      <c r="E151" s="10">
        <v>879</v>
      </c>
      <c r="F151" s="10">
        <v>13</v>
      </c>
      <c r="G151" s="10">
        <v>0</v>
      </c>
      <c r="H151" s="10">
        <f t="shared" si="56"/>
        <v>892</v>
      </c>
      <c r="I151" s="10">
        <v>252.5</v>
      </c>
      <c r="J151" s="11">
        <v>222588</v>
      </c>
      <c r="K151" s="10">
        <v>43.7</v>
      </c>
      <c r="L151" s="10">
        <v>7.5</v>
      </c>
      <c r="M151" s="10">
        <v>225.9</v>
      </c>
      <c r="N151" s="10">
        <v>18.899999999999999</v>
      </c>
      <c r="O151" s="10">
        <v>0</v>
      </c>
      <c r="P151" s="10">
        <f t="shared" si="57"/>
        <v>1440.5</v>
      </c>
      <c r="Q151" s="11">
        <v>3360</v>
      </c>
      <c r="R151" s="17">
        <f t="shared" si="58"/>
        <v>7332624</v>
      </c>
      <c r="S151" s="10">
        <v>879</v>
      </c>
      <c r="T151" s="10">
        <v>839.7</v>
      </c>
      <c r="U151" s="23"/>
      <c r="V151" s="10">
        <f t="shared" si="79"/>
        <v>859.4</v>
      </c>
      <c r="W151" s="24">
        <f t="shared" si="59"/>
        <v>13</v>
      </c>
      <c r="X151" s="23">
        <f t="shared" si="60"/>
        <v>0</v>
      </c>
      <c r="Y151" s="10">
        <f t="shared" si="61"/>
        <v>872.4</v>
      </c>
      <c r="Z151" s="10">
        <f t="shared" si="62"/>
        <v>252.7</v>
      </c>
      <c r="AA151" s="23">
        <v>43.7</v>
      </c>
      <c r="AB151" s="23">
        <v>7.5</v>
      </c>
      <c r="AC151" s="23">
        <v>225.9</v>
      </c>
      <c r="AD151" s="23">
        <v>18.899999999999999</v>
      </c>
      <c r="AE151" s="23">
        <v>0</v>
      </c>
      <c r="AF151" s="10">
        <f t="shared" si="63"/>
        <v>1421.1</v>
      </c>
      <c r="AG151" s="25">
        <v>3360</v>
      </c>
      <c r="AH151" s="17">
        <f t="shared" si="64"/>
        <v>7646036</v>
      </c>
      <c r="AI151" s="11">
        <f t="shared" si="65"/>
        <v>313412</v>
      </c>
      <c r="AJ151" s="11">
        <v>1005109</v>
      </c>
      <c r="AK151" s="11">
        <f t="shared" si="66"/>
        <v>15066</v>
      </c>
      <c r="AL151" s="11">
        <f t="shared" si="67"/>
        <v>328478</v>
      </c>
      <c r="AO151" s="32">
        <v>352</v>
      </c>
      <c r="AP151" s="35">
        <f t="shared" si="68"/>
        <v>0</v>
      </c>
      <c r="AQ151" s="1" t="b">
        <f t="shared" si="69"/>
        <v>0</v>
      </c>
      <c r="AR151" s="30">
        <f t="shared" si="70"/>
        <v>0</v>
      </c>
      <c r="AS151" s="31">
        <f t="shared" si="71"/>
        <v>0</v>
      </c>
      <c r="AT151" s="36">
        <f t="shared" si="72"/>
        <v>0</v>
      </c>
      <c r="AU151" s="1" t="b">
        <f t="shared" si="73"/>
        <v>1</v>
      </c>
      <c r="AV151" s="1">
        <f t="shared" si="74"/>
        <v>708.34500000000003</v>
      </c>
      <c r="AW151" s="31">
        <f t="shared" si="75"/>
        <v>0.28971400000000003</v>
      </c>
      <c r="AX151" s="36">
        <f t="shared" si="76"/>
        <v>252.7</v>
      </c>
      <c r="AY151" s="37">
        <f t="shared" si="77"/>
        <v>0</v>
      </c>
      <c r="AZ151" s="39">
        <f t="shared" si="78"/>
        <v>252.7</v>
      </c>
    </row>
    <row r="152" spans="1:52" x14ac:dyDescent="0.3">
      <c r="A152" s="9">
        <v>353</v>
      </c>
      <c r="B152" s="1" t="s">
        <v>387</v>
      </c>
      <c r="C152" s="1" t="s">
        <v>388</v>
      </c>
      <c r="D152" s="9" t="s">
        <v>440</v>
      </c>
      <c r="E152" s="10">
        <v>1452</v>
      </c>
      <c r="F152" s="10">
        <v>10</v>
      </c>
      <c r="G152" s="10">
        <v>0</v>
      </c>
      <c r="H152" s="10">
        <f t="shared" si="56"/>
        <v>1462</v>
      </c>
      <c r="I152" s="10">
        <v>130.69999999999999</v>
      </c>
      <c r="J152" s="11">
        <v>214684</v>
      </c>
      <c r="K152" s="10">
        <v>42.2</v>
      </c>
      <c r="L152" s="10">
        <v>4.8</v>
      </c>
      <c r="M152" s="10">
        <v>474.7</v>
      </c>
      <c r="N152" s="10">
        <v>40.1</v>
      </c>
      <c r="O152" s="10">
        <v>0</v>
      </c>
      <c r="P152" s="10">
        <f t="shared" si="57"/>
        <v>2154.5</v>
      </c>
      <c r="Q152" s="11">
        <v>42000</v>
      </c>
      <c r="R152" s="17">
        <f t="shared" si="58"/>
        <v>11004096</v>
      </c>
      <c r="S152" s="10">
        <v>1452</v>
      </c>
      <c r="T152" s="10">
        <v>1435.6</v>
      </c>
      <c r="U152" s="23"/>
      <c r="V152" s="10">
        <f t="shared" si="79"/>
        <v>1443.8</v>
      </c>
      <c r="W152" s="24">
        <f t="shared" si="59"/>
        <v>10</v>
      </c>
      <c r="X152" s="23">
        <f t="shared" si="60"/>
        <v>0</v>
      </c>
      <c r="Y152" s="10">
        <f t="shared" si="61"/>
        <v>1453.8</v>
      </c>
      <c r="Z152" s="10">
        <f t="shared" si="62"/>
        <v>134</v>
      </c>
      <c r="AA152" s="23">
        <v>42.2</v>
      </c>
      <c r="AB152" s="23">
        <v>4.8</v>
      </c>
      <c r="AC152" s="23">
        <v>474.7</v>
      </c>
      <c r="AD152" s="23">
        <v>40.1</v>
      </c>
      <c r="AE152" s="23">
        <v>0</v>
      </c>
      <c r="AF152" s="10">
        <f t="shared" si="63"/>
        <v>2149.6</v>
      </c>
      <c r="AG152" s="25">
        <v>42000</v>
      </c>
      <c r="AH152" s="17">
        <f t="shared" si="64"/>
        <v>11602549</v>
      </c>
      <c r="AI152" s="11">
        <f t="shared" si="65"/>
        <v>598453</v>
      </c>
      <c r="AJ152" s="11">
        <v>2224358</v>
      </c>
      <c r="AK152" s="11">
        <f t="shared" si="66"/>
        <v>33342</v>
      </c>
      <c r="AL152" s="11">
        <f t="shared" si="67"/>
        <v>631795</v>
      </c>
      <c r="AO152" s="32">
        <v>353</v>
      </c>
      <c r="AP152" s="35">
        <f t="shared" si="68"/>
        <v>0</v>
      </c>
      <c r="AQ152" s="1" t="b">
        <f t="shared" si="69"/>
        <v>0</v>
      </c>
      <c r="AR152" s="30">
        <f t="shared" si="70"/>
        <v>0</v>
      </c>
      <c r="AS152" s="31">
        <f t="shared" si="71"/>
        <v>0</v>
      </c>
      <c r="AT152" s="36">
        <f t="shared" si="72"/>
        <v>0</v>
      </c>
      <c r="AU152" s="1" t="b">
        <f t="shared" si="73"/>
        <v>1</v>
      </c>
      <c r="AV152" s="1">
        <f t="shared" si="74"/>
        <v>1427.8275000000001</v>
      </c>
      <c r="AW152" s="31">
        <f t="shared" si="75"/>
        <v>9.2184000000000002E-2</v>
      </c>
      <c r="AX152" s="36">
        <f t="shared" si="76"/>
        <v>134</v>
      </c>
      <c r="AY152" s="37">
        <f t="shared" si="77"/>
        <v>0</v>
      </c>
      <c r="AZ152" s="39">
        <f t="shared" si="78"/>
        <v>134</v>
      </c>
    </row>
    <row r="153" spans="1:52" x14ac:dyDescent="0.3">
      <c r="A153" s="9">
        <v>355</v>
      </c>
      <c r="B153" s="1" t="s">
        <v>48</v>
      </c>
      <c r="C153" s="1" t="s">
        <v>49</v>
      </c>
      <c r="D153" s="9" t="s">
        <v>440</v>
      </c>
      <c r="E153" s="10">
        <v>428.1</v>
      </c>
      <c r="F153" s="10">
        <v>0.5</v>
      </c>
      <c r="G153" s="10">
        <v>1</v>
      </c>
      <c r="H153" s="10">
        <f t="shared" si="56"/>
        <v>429.6</v>
      </c>
      <c r="I153" s="10">
        <v>191.1</v>
      </c>
      <c r="J153" s="11">
        <v>75751</v>
      </c>
      <c r="K153" s="10">
        <v>14.9</v>
      </c>
      <c r="L153" s="10">
        <v>0</v>
      </c>
      <c r="M153" s="10">
        <v>78.400000000000006</v>
      </c>
      <c r="N153" s="10">
        <v>15.2</v>
      </c>
      <c r="O153" s="10">
        <v>0</v>
      </c>
      <c r="P153" s="10">
        <f t="shared" si="57"/>
        <v>729.2</v>
      </c>
      <c r="Q153" s="11">
        <v>0</v>
      </c>
      <c r="R153" s="17">
        <f t="shared" si="58"/>
        <v>3710170</v>
      </c>
      <c r="S153" s="10">
        <v>428.1</v>
      </c>
      <c r="T153" s="10">
        <v>431.7</v>
      </c>
      <c r="U153" s="23"/>
      <c r="V153" s="10">
        <f t="shared" si="79"/>
        <v>431.7</v>
      </c>
      <c r="W153" s="24">
        <f t="shared" si="59"/>
        <v>0.5</v>
      </c>
      <c r="X153" s="23">
        <f t="shared" si="60"/>
        <v>1</v>
      </c>
      <c r="Y153" s="10">
        <f t="shared" si="61"/>
        <v>433.2</v>
      </c>
      <c r="Z153" s="10">
        <f t="shared" si="62"/>
        <v>190.1</v>
      </c>
      <c r="AA153" s="23">
        <v>14.9</v>
      </c>
      <c r="AB153" s="23">
        <v>0</v>
      </c>
      <c r="AC153" s="23">
        <v>78.400000000000006</v>
      </c>
      <c r="AD153" s="23">
        <v>15.2</v>
      </c>
      <c r="AE153" s="23">
        <v>0</v>
      </c>
      <c r="AF153" s="10">
        <f t="shared" si="63"/>
        <v>731.8</v>
      </c>
      <c r="AG153" s="25">
        <v>0</v>
      </c>
      <c r="AH153" s="17">
        <f t="shared" si="64"/>
        <v>3935620</v>
      </c>
      <c r="AI153" s="11">
        <f t="shared" si="65"/>
        <v>225450</v>
      </c>
      <c r="AJ153" s="11">
        <v>566849</v>
      </c>
      <c r="AK153" s="11">
        <f t="shared" si="66"/>
        <v>8497</v>
      </c>
      <c r="AL153" s="11">
        <f t="shared" si="67"/>
        <v>233947</v>
      </c>
      <c r="AO153" s="32">
        <v>355</v>
      </c>
      <c r="AP153" s="35">
        <f t="shared" si="68"/>
        <v>0</v>
      </c>
      <c r="AQ153" s="1" t="b">
        <f t="shared" si="69"/>
        <v>0</v>
      </c>
      <c r="AR153" s="30">
        <f t="shared" si="70"/>
        <v>0</v>
      </c>
      <c r="AS153" s="31">
        <f t="shared" si="71"/>
        <v>0</v>
      </c>
      <c r="AT153" s="36">
        <f t="shared" si="72"/>
        <v>0</v>
      </c>
      <c r="AU153" s="1" t="b">
        <f t="shared" si="73"/>
        <v>1</v>
      </c>
      <c r="AV153" s="1">
        <f t="shared" si="74"/>
        <v>164.83500000000001</v>
      </c>
      <c r="AW153" s="31">
        <f t="shared" si="75"/>
        <v>0.43893199999999999</v>
      </c>
      <c r="AX153" s="36">
        <f t="shared" si="76"/>
        <v>190.1</v>
      </c>
      <c r="AY153" s="37">
        <f t="shared" si="77"/>
        <v>0</v>
      </c>
      <c r="AZ153" s="39">
        <f t="shared" si="78"/>
        <v>190.1</v>
      </c>
    </row>
    <row r="154" spans="1:52" x14ac:dyDescent="0.3">
      <c r="A154" s="9">
        <v>356</v>
      </c>
      <c r="B154" s="1" t="s">
        <v>387</v>
      </c>
      <c r="C154" s="1" t="s">
        <v>389</v>
      </c>
      <c r="D154" s="9" t="s">
        <v>440</v>
      </c>
      <c r="E154" s="10">
        <v>388.5</v>
      </c>
      <c r="F154" s="10">
        <v>4</v>
      </c>
      <c r="G154" s="10">
        <v>0</v>
      </c>
      <c r="H154" s="10">
        <f t="shared" si="56"/>
        <v>392.5</v>
      </c>
      <c r="I154" s="10">
        <v>177.7</v>
      </c>
      <c r="J154" s="11">
        <v>161090</v>
      </c>
      <c r="K154" s="10">
        <v>31.7</v>
      </c>
      <c r="L154" s="10">
        <v>0</v>
      </c>
      <c r="M154" s="10">
        <v>55.7</v>
      </c>
      <c r="N154" s="10">
        <v>8.6</v>
      </c>
      <c r="O154" s="10">
        <v>0</v>
      </c>
      <c r="P154" s="10">
        <f t="shared" si="57"/>
        <v>666.2</v>
      </c>
      <c r="Q154" s="11">
        <v>16800</v>
      </c>
      <c r="R154" s="17">
        <f t="shared" si="58"/>
        <v>3406426</v>
      </c>
      <c r="S154" s="10">
        <v>388.5</v>
      </c>
      <c r="T154" s="10">
        <v>362.1</v>
      </c>
      <c r="U154" s="23"/>
      <c r="V154" s="10">
        <f t="shared" si="79"/>
        <v>375.3</v>
      </c>
      <c r="W154" s="24">
        <f t="shared" si="59"/>
        <v>4</v>
      </c>
      <c r="X154" s="23">
        <f t="shared" si="60"/>
        <v>0</v>
      </c>
      <c r="Y154" s="10">
        <f t="shared" si="61"/>
        <v>379.3</v>
      </c>
      <c r="Z154" s="10">
        <f t="shared" si="62"/>
        <v>173.4</v>
      </c>
      <c r="AA154" s="23">
        <v>31.7</v>
      </c>
      <c r="AB154" s="23">
        <v>0</v>
      </c>
      <c r="AC154" s="23">
        <v>55.7</v>
      </c>
      <c r="AD154" s="23">
        <v>8.6</v>
      </c>
      <c r="AE154" s="23">
        <v>0</v>
      </c>
      <c r="AF154" s="10">
        <f t="shared" si="63"/>
        <v>648.70000000000005</v>
      </c>
      <c r="AG154" s="25">
        <v>16800</v>
      </c>
      <c r="AH154" s="17">
        <f t="shared" si="64"/>
        <v>3505509</v>
      </c>
      <c r="AI154" s="11">
        <f t="shared" si="65"/>
        <v>99083</v>
      </c>
      <c r="AJ154" s="11">
        <v>457812</v>
      </c>
      <c r="AK154" s="11">
        <f t="shared" si="66"/>
        <v>6862</v>
      </c>
      <c r="AL154" s="11">
        <f t="shared" si="67"/>
        <v>105945</v>
      </c>
      <c r="AO154" s="32">
        <v>356</v>
      </c>
      <c r="AP154" s="35">
        <f t="shared" si="68"/>
        <v>0</v>
      </c>
      <c r="AQ154" s="1" t="b">
        <f t="shared" si="69"/>
        <v>0</v>
      </c>
      <c r="AR154" s="30">
        <f t="shared" si="70"/>
        <v>0</v>
      </c>
      <c r="AS154" s="31">
        <f t="shared" si="71"/>
        <v>0</v>
      </c>
      <c r="AT154" s="36">
        <f t="shared" si="72"/>
        <v>0</v>
      </c>
      <c r="AU154" s="1" t="b">
        <f t="shared" si="73"/>
        <v>1</v>
      </c>
      <c r="AV154" s="1">
        <f t="shared" si="74"/>
        <v>98.133799999999994</v>
      </c>
      <c r="AW154" s="31">
        <f t="shared" si="75"/>
        <v>0.45724399999999998</v>
      </c>
      <c r="AX154" s="36">
        <f t="shared" si="76"/>
        <v>173.4</v>
      </c>
      <c r="AY154" s="37">
        <f t="shared" si="77"/>
        <v>0</v>
      </c>
      <c r="AZ154" s="39">
        <f t="shared" si="78"/>
        <v>173.4</v>
      </c>
    </row>
    <row r="155" spans="1:52" x14ac:dyDescent="0.3">
      <c r="A155" s="9">
        <v>357</v>
      </c>
      <c r="B155" s="1" t="s">
        <v>387</v>
      </c>
      <c r="C155" s="1" t="s">
        <v>390</v>
      </c>
      <c r="D155" s="9" t="s">
        <v>440</v>
      </c>
      <c r="E155" s="10">
        <v>567.20000000000005</v>
      </c>
      <c r="F155" s="10">
        <v>10.5</v>
      </c>
      <c r="G155" s="10">
        <v>0</v>
      </c>
      <c r="H155" s="10">
        <f t="shared" si="56"/>
        <v>577.70000000000005</v>
      </c>
      <c r="I155" s="10">
        <v>225.2</v>
      </c>
      <c r="J155" s="11">
        <v>166138</v>
      </c>
      <c r="K155" s="10">
        <v>32.700000000000003</v>
      </c>
      <c r="L155" s="10">
        <v>0.6</v>
      </c>
      <c r="M155" s="10">
        <v>117.6</v>
      </c>
      <c r="N155" s="10">
        <v>10.4</v>
      </c>
      <c r="O155" s="10">
        <v>0</v>
      </c>
      <c r="P155" s="10">
        <f t="shared" si="57"/>
        <v>964.2</v>
      </c>
      <c r="Q155" s="11">
        <v>38635</v>
      </c>
      <c r="R155" s="17">
        <f t="shared" si="58"/>
        <v>4944485</v>
      </c>
      <c r="S155" s="10">
        <v>537.70000000000005</v>
      </c>
      <c r="T155" s="10">
        <v>530</v>
      </c>
      <c r="U155" s="23"/>
      <c r="V155" s="10">
        <f t="shared" si="79"/>
        <v>533.9</v>
      </c>
      <c r="W155" s="24">
        <f t="shared" si="59"/>
        <v>10.5</v>
      </c>
      <c r="X155" s="23">
        <f t="shared" si="60"/>
        <v>0</v>
      </c>
      <c r="Y155" s="10">
        <f t="shared" si="61"/>
        <v>544.4</v>
      </c>
      <c r="Z155" s="10">
        <f t="shared" si="62"/>
        <v>218.4</v>
      </c>
      <c r="AA155" s="23">
        <v>32.700000000000003</v>
      </c>
      <c r="AB155" s="23">
        <v>0.6</v>
      </c>
      <c r="AC155" s="23">
        <v>117.6</v>
      </c>
      <c r="AD155" s="23">
        <v>10.4</v>
      </c>
      <c r="AE155" s="23">
        <v>0</v>
      </c>
      <c r="AF155" s="10">
        <f t="shared" si="63"/>
        <v>924.1</v>
      </c>
      <c r="AG155" s="25">
        <v>38635</v>
      </c>
      <c r="AH155" s="17">
        <f t="shared" si="64"/>
        <v>5008445</v>
      </c>
      <c r="AI155" s="11">
        <f t="shared" si="65"/>
        <v>63960</v>
      </c>
      <c r="AJ155" s="11">
        <v>776005</v>
      </c>
      <c r="AK155" s="11">
        <f t="shared" si="66"/>
        <v>11632</v>
      </c>
      <c r="AL155" s="11">
        <f t="shared" si="67"/>
        <v>75592</v>
      </c>
      <c r="AO155" s="32">
        <v>357</v>
      </c>
      <c r="AP155" s="35">
        <f t="shared" si="68"/>
        <v>0</v>
      </c>
      <c r="AQ155" s="1" t="b">
        <f t="shared" si="69"/>
        <v>0</v>
      </c>
      <c r="AR155" s="30">
        <f t="shared" si="70"/>
        <v>0</v>
      </c>
      <c r="AS155" s="31">
        <f t="shared" si="71"/>
        <v>0</v>
      </c>
      <c r="AT155" s="36">
        <f t="shared" si="72"/>
        <v>0</v>
      </c>
      <c r="AU155" s="1" t="b">
        <f t="shared" si="73"/>
        <v>1</v>
      </c>
      <c r="AV155" s="1">
        <f t="shared" si="74"/>
        <v>302.44499999999999</v>
      </c>
      <c r="AW155" s="31">
        <f t="shared" si="75"/>
        <v>0.40115200000000001</v>
      </c>
      <c r="AX155" s="36">
        <f t="shared" si="76"/>
        <v>218.4</v>
      </c>
      <c r="AY155" s="37">
        <f t="shared" si="77"/>
        <v>0</v>
      </c>
      <c r="AZ155" s="39">
        <f t="shared" si="78"/>
        <v>218.4</v>
      </c>
    </row>
    <row r="156" spans="1:52" x14ac:dyDescent="0.3">
      <c r="A156" s="9">
        <v>358</v>
      </c>
      <c r="B156" s="1" t="s">
        <v>387</v>
      </c>
      <c r="C156" s="1" t="s">
        <v>391</v>
      </c>
      <c r="D156" s="9" t="s">
        <v>441</v>
      </c>
      <c r="E156" s="10">
        <v>381.7</v>
      </c>
      <c r="F156" s="10">
        <v>5</v>
      </c>
      <c r="G156" s="10">
        <v>0</v>
      </c>
      <c r="H156" s="10">
        <f t="shared" si="56"/>
        <v>386.7</v>
      </c>
      <c r="I156" s="10">
        <v>175.8</v>
      </c>
      <c r="J156" s="11">
        <v>91877</v>
      </c>
      <c r="K156" s="10">
        <v>18.100000000000001</v>
      </c>
      <c r="L156" s="10">
        <v>0.6</v>
      </c>
      <c r="M156" s="10">
        <v>66</v>
      </c>
      <c r="N156" s="10">
        <v>9.9</v>
      </c>
      <c r="O156" s="10">
        <v>0</v>
      </c>
      <c r="P156" s="10">
        <f t="shared" si="57"/>
        <v>657.1</v>
      </c>
      <c r="Q156" s="11">
        <v>283414</v>
      </c>
      <c r="R156" s="17">
        <f t="shared" si="58"/>
        <v>3626739</v>
      </c>
      <c r="S156" s="10">
        <v>381.7</v>
      </c>
      <c r="T156" s="10">
        <v>374.7</v>
      </c>
      <c r="U156" s="23"/>
      <c r="V156" s="10">
        <f t="shared" si="79"/>
        <v>378.2</v>
      </c>
      <c r="W156" s="24">
        <f t="shared" si="59"/>
        <v>5</v>
      </c>
      <c r="X156" s="23">
        <f t="shared" si="60"/>
        <v>0</v>
      </c>
      <c r="Y156" s="10">
        <f t="shared" si="61"/>
        <v>383.2</v>
      </c>
      <c r="Z156" s="10">
        <f t="shared" si="62"/>
        <v>174.7</v>
      </c>
      <c r="AA156" s="23">
        <v>18.100000000000001</v>
      </c>
      <c r="AB156" s="23">
        <v>0.6</v>
      </c>
      <c r="AC156" s="23">
        <v>66</v>
      </c>
      <c r="AD156" s="23">
        <v>9.9</v>
      </c>
      <c r="AE156" s="23">
        <v>0</v>
      </c>
      <c r="AF156" s="10">
        <f t="shared" si="63"/>
        <v>652.5</v>
      </c>
      <c r="AG156" s="25">
        <v>283414</v>
      </c>
      <c r="AH156" s="17">
        <f t="shared" si="64"/>
        <v>3792559</v>
      </c>
      <c r="AI156" s="11">
        <f t="shared" si="65"/>
        <v>165820</v>
      </c>
      <c r="AJ156" s="11">
        <v>612468</v>
      </c>
      <c r="AK156" s="11">
        <f t="shared" si="66"/>
        <v>9181</v>
      </c>
      <c r="AL156" s="11">
        <f t="shared" si="67"/>
        <v>175001</v>
      </c>
      <c r="AO156" s="32">
        <v>358</v>
      </c>
      <c r="AP156" s="35">
        <f t="shared" si="68"/>
        <v>0</v>
      </c>
      <c r="AQ156" s="1" t="b">
        <f t="shared" si="69"/>
        <v>0</v>
      </c>
      <c r="AR156" s="30">
        <f t="shared" si="70"/>
        <v>0</v>
      </c>
      <c r="AS156" s="31">
        <f t="shared" si="71"/>
        <v>0</v>
      </c>
      <c r="AT156" s="36">
        <f t="shared" si="72"/>
        <v>0</v>
      </c>
      <c r="AU156" s="1" t="b">
        <f t="shared" si="73"/>
        <v>1</v>
      </c>
      <c r="AV156" s="1">
        <f t="shared" si="74"/>
        <v>102.96</v>
      </c>
      <c r="AW156" s="31">
        <f t="shared" si="75"/>
        <v>0.45591900000000002</v>
      </c>
      <c r="AX156" s="36">
        <f t="shared" si="76"/>
        <v>174.7</v>
      </c>
      <c r="AY156" s="37">
        <f t="shared" si="77"/>
        <v>0</v>
      </c>
      <c r="AZ156" s="39">
        <f t="shared" si="78"/>
        <v>174.7</v>
      </c>
    </row>
    <row r="157" spans="1:52" x14ac:dyDescent="0.3">
      <c r="A157" s="9">
        <v>359</v>
      </c>
      <c r="B157" s="1" t="s">
        <v>387</v>
      </c>
      <c r="C157" s="1" t="s">
        <v>392</v>
      </c>
      <c r="D157" s="9" t="s">
        <v>441</v>
      </c>
      <c r="E157" s="10">
        <v>161.5</v>
      </c>
      <c r="F157" s="10">
        <v>2.5</v>
      </c>
      <c r="G157" s="10">
        <v>0</v>
      </c>
      <c r="H157" s="10">
        <f t="shared" si="56"/>
        <v>164</v>
      </c>
      <c r="I157" s="10">
        <v>138.5</v>
      </c>
      <c r="J157" s="11">
        <v>47569</v>
      </c>
      <c r="K157" s="10">
        <v>9.3000000000000007</v>
      </c>
      <c r="L157" s="10">
        <v>0</v>
      </c>
      <c r="M157" s="10">
        <v>27.9</v>
      </c>
      <c r="N157" s="10">
        <v>4.0999999999999996</v>
      </c>
      <c r="O157" s="10">
        <v>0</v>
      </c>
      <c r="P157" s="10">
        <f t="shared" si="57"/>
        <v>343.8</v>
      </c>
      <c r="Q157" s="11">
        <v>0</v>
      </c>
      <c r="R157" s="17">
        <f t="shared" si="58"/>
        <v>1749254</v>
      </c>
      <c r="S157" s="10">
        <v>140</v>
      </c>
      <c r="T157" s="10">
        <v>129.5</v>
      </c>
      <c r="U157" s="23"/>
      <c r="V157" s="10">
        <f t="shared" si="79"/>
        <v>134.80000000000001</v>
      </c>
      <c r="W157" s="24">
        <f t="shared" si="59"/>
        <v>2.5</v>
      </c>
      <c r="X157" s="23">
        <f t="shared" si="60"/>
        <v>0</v>
      </c>
      <c r="Y157" s="10">
        <f t="shared" si="61"/>
        <v>137.30000000000001</v>
      </c>
      <c r="Z157" s="10">
        <f t="shared" si="62"/>
        <v>125.7</v>
      </c>
      <c r="AA157" s="23">
        <v>9.3000000000000007</v>
      </c>
      <c r="AB157" s="23">
        <v>0</v>
      </c>
      <c r="AC157" s="23">
        <v>27.9</v>
      </c>
      <c r="AD157" s="23">
        <v>4.0999999999999996</v>
      </c>
      <c r="AE157" s="23">
        <v>0</v>
      </c>
      <c r="AF157" s="10">
        <f t="shared" si="63"/>
        <v>304.3</v>
      </c>
      <c r="AG157" s="25">
        <v>0</v>
      </c>
      <c r="AH157" s="17">
        <f t="shared" si="64"/>
        <v>1636525</v>
      </c>
      <c r="AI157" s="11">
        <f t="shared" si="65"/>
        <v>-112729</v>
      </c>
      <c r="AJ157" s="11">
        <v>289849</v>
      </c>
      <c r="AK157" s="11">
        <f t="shared" si="66"/>
        <v>4345</v>
      </c>
      <c r="AL157" s="11">
        <f t="shared" si="67"/>
        <v>-108384</v>
      </c>
      <c r="AO157" s="32">
        <v>359</v>
      </c>
      <c r="AP157" s="35">
        <f t="shared" si="68"/>
        <v>0</v>
      </c>
      <c r="AQ157" s="1" t="b">
        <f t="shared" si="69"/>
        <v>1</v>
      </c>
      <c r="AR157" s="30">
        <f t="shared" si="70"/>
        <v>360.13200000000001</v>
      </c>
      <c r="AS157" s="31">
        <f t="shared" si="71"/>
        <v>0.91545900000000002</v>
      </c>
      <c r="AT157" s="36">
        <f t="shared" si="72"/>
        <v>125.7</v>
      </c>
      <c r="AU157" s="1" t="b">
        <f t="shared" si="73"/>
        <v>0</v>
      </c>
      <c r="AV157" s="1">
        <f t="shared" si="74"/>
        <v>0</v>
      </c>
      <c r="AW157" s="31">
        <f t="shared" si="75"/>
        <v>0</v>
      </c>
      <c r="AX157" s="36">
        <f t="shared" si="76"/>
        <v>0</v>
      </c>
      <c r="AY157" s="37">
        <f t="shared" si="77"/>
        <v>0</v>
      </c>
      <c r="AZ157" s="39">
        <f t="shared" si="78"/>
        <v>125.7</v>
      </c>
    </row>
    <row r="158" spans="1:52" x14ac:dyDescent="0.3">
      <c r="A158" s="9">
        <v>360</v>
      </c>
      <c r="B158" s="1" t="s">
        <v>387</v>
      </c>
      <c r="C158" s="1" t="s">
        <v>393</v>
      </c>
      <c r="D158" s="9" t="s">
        <v>441</v>
      </c>
      <c r="E158" s="10">
        <v>225.9</v>
      </c>
      <c r="F158" s="10">
        <v>3.5</v>
      </c>
      <c r="G158" s="10">
        <v>0</v>
      </c>
      <c r="H158" s="10">
        <f t="shared" si="56"/>
        <v>229.4</v>
      </c>
      <c r="I158" s="10">
        <v>154</v>
      </c>
      <c r="J158" s="11">
        <v>65160</v>
      </c>
      <c r="K158" s="10">
        <v>12.8</v>
      </c>
      <c r="L158" s="10">
        <v>0</v>
      </c>
      <c r="M158" s="10">
        <v>82.5</v>
      </c>
      <c r="N158" s="10">
        <v>2.4</v>
      </c>
      <c r="O158" s="10">
        <v>0</v>
      </c>
      <c r="P158" s="10">
        <f t="shared" si="57"/>
        <v>481.1</v>
      </c>
      <c r="Q158" s="11">
        <v>5600</v>
      </c>
      <c r="R158" s="17">
        <f t="shared" si="58"/>
        <v>2453437</v>
      </c>
      <c r="S158" s="10">
        <v>224.7</v>
      </c>
      <c r="T158" s="10">
        <v>220.5</v>
      </c>
      <c r="U158" s="23"/>
      <c r="V158" s="10">
        <f t="shared" si="79"/>
        <v>222.6</v>
      </c>
      <c r="W158" s="24">
        <f t="shared" si="59"/>
        <v>3.5</v>
      </c>
      <c r="X158" s="23">
        <f t="shared" si="60"/>
        <v>0</v>
      </c>
      <c r="Y158" s="10">
        <f t="shared" si="61"/>
        <v>226.1</v>
      </c>
      <c r="Z158" s="10">
        <f t="shared" si="62"/>
        <v>153.80000000000001</v>
      </c>
      <c r="AA158" s="23">
        <v>12.8</v>
      </c>
      <c r="AB158" s="23">
        <v>0</v>
      </c>
      <c r="AC158" s="23">
        <v>82.5</v>
      </c>
      <c r="AD158" s="23">
        <v>2.4</v>
      </c>
      <c r="AE158" s="23">
        <v>0</v>
      </c>
      <c r="AF158" s="10">
        <f t="shared" si="63"/>
        <v>477.6</v>
      </c>
      <c r="AG158" s="25">
        <v>5600</v>
      </c>
      <c r="AH158" s="17">
        <f t="shared" si="64"/>
        <v>2574133</v>
      </c>
      <c r="AI158" s="11">
        <f t="shared" si="65"/>
        <v>120696</v>
      </c>
      <c r="AJ158" s="11">
        <v>395857</v>
      </c>
      <c r="AK158" s="11">
        <f t="shared" si="66"/>
        <v>5934</v>
      </c>
      <c r="AL158" s="11">
        <f t="shared" si="67"/>
        <v>126630</v>
      </c>
      <c r="AO158" s="32">
        <v>360</v>
      </c>
      <c r="AP158" s="35">
        <f t="shared" si="68"/>
        <v>0</v>
      </c>
      <c r="AQ158" s="1" t="b">
        <f t="shared" si="69"/>
        <v>1</v>
      </c>
      <c r="AR158" s="30">
        <f t="shared" si="70"/>
        <v>1217.4960000000001</v>
      </c>
      <c r="AS158" s="31">
        <f t="shared" si="71"/>
        <v>0.68007499999999999</v>
      </c>
      <c r="AT158" s="36">
        <f t="shared" si="72"/>
        <v>153.80000000000001</v>
      </c>
      <c r="AU158" s="1" t="b">
        <f t="shared" si="73"/>
        <v>0</v>
      </c>
      <c r="AV158" s="1">
        <f t="shared" si="74"/>
        <v>0</v>
      </c>
      <c r="AW158" s="31">
        <f t="shared" si="75"/>
        <v>0</v>
      </c>
      <c r="AX158" s="36">
        <f t="shared" si="76"/>
        <v>0</v>
      </c>
      <c r="AY158" s="37">
        <f t="shared" si="77"/>
        <v>0</v>
      </c>
      <c r="AZ158" s="39">
        <f t="shared" si="78"/>
        <v>153.80000000000001</v>
      </c>
    </row>
    <row r="159" spans="1:52" x14ac:dyDescent="0.3">
      <c r="A159" s="9">
        <v>361</v>
      </c>
      <c r="B159" s="1" t="s">
        <v>170</v>
      </c>
      <c r="C159" s="1" t="s">
        <v>171</v>
      </c>
      <c r="D159" s="9" t="s">
        <v>440</v>
      </c>
      <c r="E159" s="10">
        <v>768.1</v>
      </c>
      <c r="F159" s="10">
        <v>13</v>
      </c>
      <c r="G159" s="10">
        <v>0</v>
      </c>
      <c r="H159" s="10">
        <f t="shared" si="56"/>
        <v>781.1</v>
      </c>
      <c r="I159" s="10">
        <v>250.5</v>
      </c>
      <c r="J159" s="11">
        <v>525319</v>
      </c>
      <c r="K159" s="10">
        <v>103.2</v>
      </c>
      <c r="L159" s="10">
        <v>12.8</v>
      </c>
      <c r="M159" s="10">
        <v>259.2</v>
      </c>
      <c r="N159" s="10">
        <v>11.3</v>
      </c>
      <c r="O159" s="10">
        <v>0</v>
      </c>
      <c r="P159" s="10">
        <f t="shared" si="57"/>
        <v>1418.1</v>
      </c>
      <c r="Q159" s="11">
        <v>25087</v>
      </c>
      <c r="R159" s="17">
        <f t="shared" si="58"/>
        <v>7240380</v>
      </c>
      <c r="S159" s="10">
        <v>768.1</v>
      </c>
      <c r="T159" s="10">
        <v>781.9</v>
      </c>
      <c r="U159" s="23"/>
      <c r="V159" s="10">
        <f t="shared" si="79"/>
        <v>781.9</v>
      </c>
      <c r="W159" s="24">
        <f t="shared" si="59"/>
        <v>13</v>
      </c>
      <c r="X159" s="23">
        <f t="shared" si="60"/>
        <v>0</v>
      </c>
      <c r="Y159" s="10">
        <f t="shared" si="61"/>
        <v>794.9</v>
      </c>
      <c r="Z159" s="10">
        <f t="shared" si="62"/>
        <v>251.2</v>
      </c>
      <c r="AA159" s="23">
        <v>103.2</v>
      </c>
      <c r="AB159" s="23">
        <v>12.8</v>
      </c>
      <c r="AC159" s="23">
        <v>259.2</v>
      </c>
      <c r="AD159" s="23">
        <v>11.3</v>
      </c>
      <c r="AE159" s="23">
        <v>0</v>
      </c>
      <c r="AF159" s="10">
        <f t="shared" si="63"/>
        <v>1432.6</v>
      </c>
      <c r="AG159" s="25">
        <v>25087</v>
      </c>
      <c r="AH159" s="17">
        <f t="shared" si="64"/>
        <v>7729610</v>
      </c>
      <c r="AI159" s="11">
        <f t="shared" si="65"/>
        <v>489230</v>
      </c>
      <c r="AJ159" s="11">
        <v>1088843</v>
      </c>
      <c r="AK159" s="11">
        <f t="shared" si="66"/>
        <v>16321</v>
      </c>
      <c r="AL159" s="11">
        <f t="shared" si="67"/>
        <v>505551</v>
      </c>
      <c r="AO159" s="32">
        <v>361</v>
      </c>
      <c r="AP159" s="35">
        <f t="shared" si="68"/>
        <v>0</v>
      </c>
      <c r="AQ159" s="1" t="b">
        <f t="shared" si="69"/>
        <v>0</v>
      </c>
      <c r="AR159" s="30">
        <f t="shared" si="70"/>
        <v>0</v>
      </c>
      <c r="AS159" s="31">
        <f t="shared" si="71"/>
        <v>0</v>
      </c>
      <c r="AT159" s="36">
        <f t="shared" si="72"/>
        <v>0</v>
      </c>
      <c r="AU159" s="1" t="b">
        <f t="shared" si="73"/>
        <v>1</v>
      </c>
      <c r="AV159" s="1">
        <f t="shared" si="74"/>
        <v>612.43880000000001</v>
      </c>
      <c r="AW159" s="31">
        <f t="shared" si="75"/>
        <v>0.31604500000000002</v>
      </c>
      <c r="AX159" s="36">
        <f t="shared" si="76"/>
        <v>251.2</v>
      </c>
      <c r="AY159" s="37">
        <f t="shared" si="77"/>
        <v>0</v>
      </c>
      <c r="AZ159" s="39">
        <f t="shared" si="78"/>
        <v>251.2</v>
      </c>
    </row>
    <row r="160" spans="1:52" x14ac:dyDescent="0.3">
      <c r="A160" s="9">
        <v>362</v>
      </c>
      <c r="B160" s="1" t="s">
        <v>231</v>
      </c>
      <c r="C160" s="1" t="s">
        <v>234</v>
      </c>
      <c r="D160" s="9" t="s">
        <v>440</v>
      </c>
      <c r="E160" s="10">
        <v>843.9</v>
      </c>
      <c r="F160" s="10">
        <v>18</v>
      </c>
      <c r="G160" s="10">
        <v>0</v>
      </c>
      <c r="H160" s="10">
        <f t="shared" si="56"/>
        <v>861.9</v>
      </c>
      <c r="I160" s="10">
        <v>252.8</v>
      </c>
      <c r="J160" s="11">
        <v>629246</v>
      </c>
      <c r="K160" s="10">
        <v>123.7</v>
      </c>
      <c r="L160" s="10">
        <v>0.2</v>
      </c>
      <c r="M160" s="10">
        <v>166.7</v>
      </c>
      <c r="N160" s="10">
        <v>19.8</v>
      </c>
      <c r="O160" s="10">
        <v>0</v>
      </c>
      <c r="P160" s="10">
        <f t="shared" si="57"/>
        <v>1425.1</v>
      </c>
      <c r="Q160" s="11">
        <v>50120</v>
      </c>
      <c r="R160" s="17">
        <f t="shared" si="58"/>
        <v>7301029</v>
      </c>
      <c r="S160" s="10">
        <v>804.6</v>
      </c>
      <c r="T160" s="10">
        <v>826.3</v>
      </c>
      <c r="U160" s="23"/>
      <c r="V160" s="10">
        <f t="shared" si="79"/>
        <v>826.3</v>
      </c>
      <c r="W160" s="24">
        <f t="shared" si="59"/>
        <v>18</v>
      </c>
      <c r="X160" s="23">
        <f t="shared" si="60"/>
        <v>0</v>
      </c>
      <c r="Y160" s="10">
        <f t="shared" si="61"/>
        <v>844.3</v>
      </c>
      <c r="Z160" s="10">
        <f t="shared" si="62"/>
        <v>252.7</v>
      </c>
      <c r="AA160" s="23">
        <v>123.7</v>
      </c>
      <c r="AB160" s="23">
        <v>0.2</v>
      </c>
      <c r="AC160" s="23">
        <v>166.7</v>
      </c>
      <c r="AD160" s="23">
        <v>19.8</v>
      </c>
      <c r="AE160" s="23">
        <v>0</v>
      </c>
      <c r="AF160" s="10">
        <f t="shared" si="63"/>
        <v>1407.4</v>
      </c>
      <c r="AG160" s="25">
        <v>50120</v>
      </c>
      <c r="AH160" s="17">
        <f t="shared" si="64"/>
        <v>7619117</v>
      </c>
      <c r="AI160" s="11">
        <f t="shared" si="65"/>
        <v>318088</v>
      </c>
      <c r="AJ160" s="11">
        <v>1609070</v>
      </c>
      <c r="AK160" s="11">
        <f t="shared" si="66"/>
        <v>24119</v>
      </c>
      <c r="AL160" s="11">
        <f t="shared" si="67"/>
        <v>342207</v>
      </c>
      <c r="AO160" s="32">
        <v>362</v>
      </c>
      <c r="AP160" s="35">
        <f t="shared" si="68"/>
        <v>0</v>
      </c>
      <c r="AQ160" s="1" t="b">
        <f t="shared" si="69"/>
        <v>0</v>
      </c>
      <c r="AR160" s="30">
        <f t="shared" si="70"/>
        <v>0</v>
      </c>
      <c r="AS160" s="31">
        <f t="shared" si="71"/>
        <v>0</v>
      </c>
      <c r="AT160" s="36">
        <f t="shared" si="72"/>
        <v>0</v>
      </c>
      <c r="AU160" s="1" t="b">
        <f t="shared" si="73"/>
        <v>1</v>
      </c>
      <c r="AV160" s="1">
        <f t="shared" si="74"/>
        <v>673.57129999999995</v>
      </c>
      <c r="AW160" s="31">
        <f t="shared" si="75"/>
        <v>0.299261</v>
      </c>
      <c r="AX160" s="36">
        <f t="shared" si="76"/>
        <v>252.7</v>
      </c>
      <c r="AY160" s="37">
        <f t="shared" si="77"/>
        <v>0</v>
      </c>
      <c r="AZ160" s="39">
        <f t="shared" si="78"/>
        <v>252.7</v>
      </c>
    </row>
    <row r="161" spans="1:52" x14ac:dyDescent="0.3">
      <c r="A161" s="9">
        <v>363</v>
      </c>
      <c r="B161" s="1" t="s">
        <v>135</v>
      </c>
      <c r="C161" s="1" t="s">
        <v>136</v>
      </c>
      <c r="D161" s="9" t="s">
        <v>441</v>
      </c>
      <c r="E161" s="10">
        <v>930</v>
      </c>
      <c r="F161" s="10">
        <v>21</v>
      </c>
      <c r="G161" s="10">
        <v>0</v>
      </c>
      <c r="H161" s="10">
        <f t="shared" si="56"/>
        <v>951</v>
      </c>
      <c r="I161" s="10">
        <v>250.1</v>
      </c>
      <c r="J161" s="11">
        <v>84144</v>
      </c>
      <c r="K161" s="10">
        <v>16.5</v>
      </c>
      <c r="L161" s="10">
        <v>24</v>
      </c>
      <c r="M161" s="10">
        <v>259.8</v>
      </c>
      <c r="N161" s="10">
        <v>24.7</v>
      </c>
      <c r="O161" s="10">
        <v>0</v>
      </c>
      <c r="P161" s="10">
        <f t="shared" si="57"/>
        <v>1526.1</v>
      </c>
      <c r="Q161" s="11">
        <v>22400</v>
      </c>
      <c r="R161" s="17">
        <f t="shared" si="58"/>
        <v>7787197</v>
      </c>
      <c r="S161" s="10">
        <v>911</v>
      </c>
      <c r="T161" s="10">
        <v>922</v>
      </c>
      <c r="U161" s="23"/>
      <c r="V161" s="10">
        <f t="shared" si="79"/>
        <v>922</v>
      </c>
      <c r="W161" s="24">
        <f t="shared" si="59"/>
        <v>21</v>
      </c>
      <c r="X161" s="23">
        <f t="shared" si="60"/>
        <v>0</v>
      </c>
      <c r="Y161" s="10">
        <f t="shared" si="61"/>
        <v>943</v>
      </c>
      <c r="Z161" s="10">
        <f t="shared" si="62"/>
        <v>250.6</v>
      </c>
      <c r="AA161" s="23">
        <v>16.5</v>
      </c>
      <c r="AB161" s="23">
        <v>24</v>
      </c>
      <c r="AC161" s="23">
        <v>259.8</v>
      </c>
      <c r="AD161" s="23">
        <v>24.7</v>
      </c>
      <c r="AE161" s="23">
        <v>0</v>
      </c>
      <c r="AF161" s="10">
        <f t="shared" si="63"/>
        <v>1518.6</v>
      </c>
      <c r="AG161" s="25">
        <v>22400</v>
      </c>
      <c r="AH161" s="17">
        <f t="shared" si="64"/>
        <v>8189431</v>
      </c>
      <c r="AI161" s="11">
        <f t="shared" si="65"/>
        <v>402234</v>
      </c>
      <c r="AJ161" s="11">
        <v>561443</v>
      </c>
      <c r="AK161" s="11">
        <f t="shared" si="66"/>
        <v>8416</v>
      </c>
      <c r="AL161" s="11">
        <f t="shared" si="67"/>
        <v>410650</v>
      </c>
      <c r="AO161" s="32">
        <v>363</v>
      </c>
      <c r="AP161" s="35">
        <f t="shared" si="68"/>
        <v>0</v>
      </c>
      <c r="AQ161" s="1" t="b">
        <f t="shared" si="69"/>
        <v>0</v>
      </c>
      <c r="AR161" s="30">
        <f t="shared" si="70"/>
        <v>0</v>
      </c>
      <c r="AS161" s="31">
        <f t="shared" si="71"/>
        <v>0</v>
      </c>
      <c r="AT161" s="36">
        <f t="shared" si="72"/>
        <v>0</v>
      </c>
      <c r="AU161" s="1" t="b">
        <f t="shared" si="73"/>
        <v>1</v>
      </c>
      <c r="AV161" s="1">
        <f t="shared" si="74"/>
        <v>795.71249999999998</v>
      </c>
      <c r="AW161" s="31">
        <f t="shared" si="75"/>
        <v>0.26572800000000002</v>
      </c>
      <c r="AX161" s="36">
        <f t="shared" si="76"/>
        <v>250.6</v>
      </c>
      <c r="AY161" s="37">
        <f t="shared" si="77"/>
        <v>0</v>
      </c>
      <c r="AZ161" s="39">
        <f t="shared" si="78"/>
        <v>250.6</v>
      </c>
    </row>
    <row r="162" spans="1:52" x14ac:dyDescent="0.3">
      <c r="A162" s="9">
        <v>364</v>
      </c>
      <c r="B162" s="1" t="s">
        <v>248</v>
      </c>
      <c r="C162" s="1" t="s">
        <v>249</v>
      </c>
      <c r="D162" s="9" t="s">
        <v>440</v>
      </c>
      <c r="E162" s="10">
        <v>751</v>
      </c>
      <c r="F162" s="10">
        <v>17.5</v>
      </c>
      <c r="G162" s="10">
        <v>0</v>
      </c>
      <c r="H162" s="10">
        <f t="shared" si="56"/>
        <v>768.5</v>
      </c>
      <c r="I162" s="10">
        <v>249.8</v>
      </c>
      <c r="J162" s="11">
        <v>272411</v>
      </c>
      <c r="K162" s="10">
        <v>53.5</v>
      </c>
      <c r="L162" s="10">
        <v>0.4</v>
      </c>
      <c r="M162" s="10">
        <v>185.6</v>
      </c>
      <c r="N162" s="10">
        <v>30.2</v>
      </c>
      <c r="O162" s="10">
        <v>0</v>
      </c>
      <c r="P162" s="10">
        <f t="shared" si="57"/>
        <v>1288</v>
      </c>
      <c r="Q162" s="11">
        <v>0</v>
      </c>
      <c r="R162" s="17">
        <f t="shared" si="58"/>
        <v>6553344</v>
      </c>
      <c r="S162" s="10">
        <v>751</v>
      </c>
      <c r="T162" s="10">
        <v>719.2</v>
      </c>
      <c r="U162" s="23"/>
      <c r="V162" s="10">
        <f t="shared" si="79"/>
        <v>735.1</v>
      </c>
      <c r="W162" s="24">
        <f t="shared" si="59"/>
        <v>17.5</v>
      </c>
      <c r="X162" s="23">
        <f t="shared" si="60"/>
        <v>0</v>
      </c>
      <c r="Y162" s="10">
        <f t="shared" si="61"/>
        <v>752.6</v>
      </c>
      <c r="Z162" s="10">
        <f t="shared" si="62"/>
        <v>248.7</v>
      </c>
      <c r="AA162" s="23">
        <v>53.5</v>
      </c>
      <c r="AB162" s="23">
        <v>0.4</v>
      </c>
      <c r="AC162" s="23">
        <v>185.6</v>
      </c>
      <c r="AD162" s="23">
        <v>30.2</v>
      </c>
      <c r="AE162" s="23">
        <v>0</v>
      </c>
      <c r="AF162" s="10">
        <f t="shared" si="63"/>
        <v>1271</v>
      </c>
      <c r="AG162" s="25">
        <v>0</v>
      </c>
      <c r="AH162" s="17">
        <f t="shared" si="64"/>
        <v>6835438</v>
      </c>
      <c r="AI162" s="11">
        <f t="shared" si="65"/>
        <v>282094</v>
      </c>
      <c r="AJ162" s="11">
        <v>752162</v>
      </c>
      <c r="AK162" s="11">
        <f t="shared" si="66"/>
        <v>11275</v>
      </c>
      <c r="AL162" s="11">
        <f t="shared" si="67"/>
        <v>293369</v>
      </c>
      <c r="AO162" s="32">
        <v>364</v>
      </c>
      <c r="AP162" s="35">
        <f t="shared" si="68"/>
        <v>0</v>
      </c>
      <c r="AQ162" s="1" t="b">
        <f t="shared" si="69"/>
        <v>0</v>
      </c>
      <c r="AR162" s="30">
        <f t="shared" si="70"/>
        <v>0</v>
      </c>
      <c r="AS162" s="31">
        <f t="shared" si="71"/>
        <v>0</v>
      </c>
      <c r="AT162" s="36">
        <f t="shared" si="72"/>
        <v>0</v>
      </c>
      <c r="AU162" s="1" t="b">
        <f t="shared" si="73"/>
        <v>1</v>
      </c>
      <c r="AV162" s="1">
        <f t="shared" si="74"/>
        <v>560.09249999999997</v>
      </c>
      <c r="AW162" s="31">
        <f t="shared" si="75"/>
        <v>0.33041599999999999</v>
      </c>
      <c r="AX162" s="36">
        <f t="shared" si="76"/>
        <v>248.7</v>
      </c>
      <c r="AY162" s="37">
        <f t="shared" si="77"/>
        <v>0</v>
      </c>
      <c r="AZ162" s="39">
        <f t="shared" si="78"/>
        <v>248.7</v>
      </c>
    </row>
    <row r="163" spans="1:52" x14ac:dyDescent="0.3">
      <c r="A163" s="9">
        <v>365</v>
      </c>
      <c r="B163" s="1" t="s">
        <v>39</v>
      </c>
      <c r="C163" s="1" t="s">
        <v>40</v>
      </c>
      <c r="D163" s="9" t="s">
        <v>440</v>
      </c>
      <c r="E163" s="10">
        <v>917.5</v>
      </c>
      <c r="F163" s="10">
        <v>14.5</v>
      </c>
      <c r="G163" s="10">
        <v>0</v>
      </c>
      <c r="H163" s="10">
        <f t="shared" si="56"/>
        <v>932</v>
      </c>
      <c r="I163" s="10">
        <v>251.1</v>
      </c>
      <c r="J163" s="11">
        <v>372441</v>
      </c>
      <c r="K163" s="10">
        <v>73.2</v>
      </c>
      <c r="L163" s="10">
        <v>0.2</v>
      </c>
      <c r="M163" s="10">
        <v>217.2</v>
      </c>
      <c r="N163" s="10">
        <v>18.399999999999999</v>
      </c>
      <c r="O163" s="10">
        <v>0</v>
      </c>
      <c r="P163" s="10">
        <f t="shared" si="57"/>
        <v>1492.1</v>
      </c>
      <c r="Q163" s="11">
        <v>0</v>
      </c>
      <c r="R163" s="17">
        <f t="shared" si="58"/>
        <v>7591805</v>
      </c>
      <c r="S163" s="10">
        <v>914</v>
      </c>
      <c r="T163" s="10">
        <v>899.5</v>
      </c>
      <c r="U163" s="23"/>
      <c r="V163" s="10">
        <f t="shared" si="79"/>
        <v>906.8</v>
      </c>
      <c r="W163" s="24">
        <f t="shared" si="59"/>
        <v>14.5</v>
      </c>
      <c r="X163" s="23">
        <f t="shared" si="60"/>
        <v>0</v>
      </c>
      <c r="Y163" s="10">
        <f t="shared" si="61"/>
        <v>921.3</v>
      </c>
      <c r="Z163" s="10">
        <f t="shared" si="62"/>
        <v>251.6</v>
      </c>
      <c r="AA163" s="23">
        <v>73.2</v>
      </c>
      <c r="AB163" s="23">
        <v>0.2</v>
      </c>
      <c r="AC163" s="23">
        <v>217.2</v>
      </c>
      <c r="AD163" s="23">
        <v>18.399999999999999</v>
      </c>
      <c r="AE163" s="23">
        <v>0</v>
      </c>
      <c r="AF163" s="10">
        <f t="shared" si="63"/>
        <v>1481.9</v>
      </c>
      <c r="AG163" s="25">
        <v>0</v>
      </c>
      <c r="AH163" s="17">
        <f t="shared" si="64"/>
        <v>7969658</v>
      </c>
      <c r="AI163" s="11">
        <f t="shared" si="65"/>
        <v>377853</v>
      </c>
      <c r="AJ163" s="11">
        <v>1122390</v>
      </c>
      <c r="AK163" s="11">
        <f t="shared" si="66"/>
        <v>16824</v>
      </c>
      <c r="AL163" s="11">
        <f t="shared" si="67"/>
        <v>394677</v>
      </c>
      <c r="AO163" s="32">
        <v>365</v>
      </c>
      <c r="AP163" s="35">
        <f t="shared" si="68"/>
        <v>0</v>
      </c>
      <c r="AQ163" s="1" t="b">
        <f t="shared" si="69"/>
        <v>0</v>
      </c>
      <c r="AR163" s="30">
        <f t="shared" si="70"/>
        <v>0</v>
      </c>
      <c r="AS163" s="31">
        <f t="shared" si="71"/>
        <v>0</v>
      </c>
      <c r="AT163" s="36">
        <f t="shared" si="72"/>
        <v>0</v>
      </c>
      <c r="AU163" s="1" t="b">
        <f t="shared" si="73"/>
        <v>1</v>
      </c>
      <c r="AV163" s="1">
        <f t="shared" si="74"/>
        <v>768.85879999999997</v>
      </c>
      <c r="AW163" s="31">
        <f t="shared" si="75"/>
        <v>0.27310000000000001</v>
      </c>
      <c r="AX163" s="36">
        <f t="shared" si="76"/>
        <v>251.6</v>
      </c>
      <c r="AY163" s="37">
        <f t="shared" si="77"/>
        <v>0</v>
      </c>
      <c r="AZ163" s="39">
        <f t="shared" si="78"/>
        <v>251.6</v>
      </c>
    </row>
    <row r="164" spans="1:52" x14ac:dyDescent="0.3">
      <c r="A164" s="9">
        <v>366</v>
      </c>
      <c r="B164" s="1" t="s">
        <v>417</v>
      </c>
      <c r="C164" s="1" t="s">
        <v>418</v>
      </c>
      <c r="D164" s="9" t="s">
        <v>441</v>
      </c>
      <c r="E164" s="10">
        <v>376</v>
      </c>
      <c r="F164" s="10">
        <v>14</v>
      </c>
      <c r="G164" s="10">
        <v>0</v>
      </c>
      <c r="H164" s="10">
        <f t="shared" si="56"/>
        <v>390</v>
      </c>
      <c r="I164" s="10">
        <v>176.9</v>
      </c>
      <c r="J164" s="11">
        <v>253568</v>
      </c>
      <c r="K164" s="10">
        <v>49.8</v>
      </c>
      <c r="L164" s="10">
        <v>0</v>
      </c>
      <c r="M164" s="10">
        <v>117.6</v>
      </c>
      <c r="N164" s="10">
        <v>0.8</v>
      </c>
      <c r="O164" s="10">
        <v>0</v>
      </c>
      <c r="P164" s="10">
        <f t="shared" si="57"/>
        <v>735.1</v>
      </c>
      <c r="Q164" s="11">
        <v>16800</v>
      </c>
      <c r="R164" s="17">
        <f t="shared" si="58"/>
        <v>3756989</v>
      </c>
      <c r="S164" s="10">
        <v>376</v>
      </c>
      <c r="T164" s="10">
        <v>396.5</v>
      </c>
      <c r="U164" s="23"/>
      <c r="V164" s="10">
        <f t="shared" si="79"/>
        <v>396.5</v>
      </c>
      <c r="W164" s="24">
        <f t="shared" si="59"/>
        <v>14</v>
      </c>
      <c r="X164" s="23">
        <f t="shared" si="60"/>
        <v>0</v>
      </c>
      <c r="Y164" s="10">
        <f t="shared" si="61"/>
        <v>410.5</v>
      </c>
      <c r="Z164" s="10">
        <f t="shared" si="62"/>
        <v>183.3</v>
      </c>
      <c r="AA164" s="23">
        <v>49.8</v>
      </c>
      <c r="AB164" s="23">
        <v>0</v>
      </c>
      <c r="AC164" s="23">
        <v>117.6</v>
      </c>
      <c r="AD164" s="23">
        <v>0.8</v>
      </c>
      <c r="AE164" s="23">
        <v>0</v>
      </c>
      <c r="AF164" s="10">
        <f t="shared" si="63"/>
        <v>762</v>
      </c>
      <c r="AG164" s="25">
        <v>16800</v>
      </c>
      <c r="AH164" s="17">
        <f t="shared" si="64"/>
        <v>4114836</v>
      </c>
      <c r="AI164" s="11">
        <f t="shared" si="65"/>
        <v>357847</v>
      </c>
      <c r="AJ164" s="11">
        <v>558104</v>
      </c>
      <c r="AK164" s="11">
        <f t="shared" si="66"/>
        <v>8366</v>
      </c>
      <c r="AL164" s="11">
        <f t="shared" si="67"/>
        <v>366213</v>
      </c>
      <c r="AO164" s="32">
        <v>366</v>
      </c>
      <c r="AP164" s="35">
        <f t="shared" si="68"/>
        <v>0</v>
      </c>
      <c r="AQ164" s="1" t="b">
        <f t="shared" si="69"/>
        <v>0</v>
      </c>
      <c r="AR164" s="30">
        <f t="shared" si="70"/>
        <v>0</v>
      </c>
      <c r="AS164" s="31">
        <f t="shared" si="71"/>
        <v>0</v>
      </c>
      <c r="AT164" s="36">
        <f t="shared" si="72"/>
        <v>0</v>
      </c>
      <c r="AU164" s="1" t="b">
        <f t="shared" si="73"/>
        <v>1</v>
      </c>
      <c r="AV164" s="1">
        <f t="shared" si="74"/>
        <v>136.74379999999999</v>
      </c>
      <c r="AW164" s="31">
        <f t="shared" si="75"/>
        <v>0.44664399999999999</v>
      </c>
      <c r="AX164" s="36">
        <f t="shared" si="76"/>
        <v>183.3</v>
      </c>
      <c r="AY164" s="37">
        <f t="shared" si="77"/>
        <v>0</v>
      </c>
      <c r="AZ164" s="39">
        <f t="shared" si="78"/>
        <v>183.3</v>
      </c>
    </row>
    <row r="165" spans="1:52" x14ac:dyDescent="0.3">
      <c r="A165" s="9">
        <v>367</v>
      </c>
      <c r="B165" s="1" t="s">
        <v>261</v>
      </c>
      <c r="C165" s="1" t="s">
        <v>262</v>
      </c>
      <c r="D165" s="9" t="s">
        <v>441</v>
      </c>
      <c r="E165" s="10">
        <v>1006</v>
      </c>
      <c r="F165" s="10">
        <v>20</v>
      </c>
      <c r="G165" s="10">
        <v>0</v>
      </c>
      <c r="H165" s="10">
        <f t="shared" si="56"/>
        <v>1026</v>
      </c>
      <c r="I165" s="10">
        <v>243.7</v>
      </c>
      <c r="J165" s="11">
        <v>182800</v>
      </c>
      <c r="K165" s="10">
        <v>35.9</v>
      </c>
      <c r="L165" s="10">
        <v>2.2000000000000002</v>
      </c>
      <c r="M165" s="10">
        <v>321</v>
      </c>
      <c r="N165" s="10">
        <v>30</v>
      </c>
      <c r="O165" s="10">
        <v>0</v>
      </c>
      <c r="P165" s="10">
        <f t="shared" si="57"/>
        <v>1658.8</v>
      </c>
      <c r="Q165" s="11">
        <v>84000</v>
      </c>
      <c r="R165" s="17">
        <f t="shared" si="58"/>
        <v>8523974</v>
      </c>
      <c r="S165" s="10">
        <v>987</v>
      </c>
      <c r="T165" s="10">
        <v>947.8</v>
      </c>
      <c r="U165" s="23"/>
      <c r="V165" s="10">
        <f t="shared" si="79"/>
        <v>967.4</v>
      </c>
      <c r="W165" s="24">
        <f t="shared" si="59"/>
        <v>20</v>
      </c>
      <c r="X165" s="23">
        <f t="shared" si="60"/>
        <v>0</v>
      </c>
      <c r="Y165" s="10">
        <f t="shared" si="61"/>
        <v>987.4</v>
      </c>
      <c r="Z165" s="10">
        <f t="shared" si="62"/>
        <v>247.5</v>
      </c>
      <c r="AA165" s="23">
        <v>35.9</v>
      </c>
      <c r="AB165" s="23">
        <v>2.2000000000000002</v>
      </c>
      <c r="AC165" s="23">
        <v>321</v>
      </c>
      <c r="AD165" s="23">
        <v>30</v>
      </c>
      <c r="AE165" s="23">
        <v>0</v>
      </c>
      <c r="AF165" s="10">
        <f t="shared" si="63"/>
        <v>1624</v>
      </c>
      <c r="AG165" s="25">
        <v>84000</v>
      </c>
      <c r="AH165" s="17">
        <f t="shared" si="64"/>
        <v>8817872</v>
      </c>
      <c r="AI165" s="11">
        <f t="shared" si="65"/>
        <v>293898</v>
      </c>
      <c r="AJ165" s="11">
        <v>1770520</v>
      </c>
      <c r="AK165" s="11">
        <f t="shared" si="66"/>
        <v>26539</v>
      </c>
      <c r="AL165" s="11">
        <f t="shared" si="67"/>
        <v>320437</v>
      </c>
      <c r="AO165" s="32">
        <v>367</v>
      </c>
      <c r="AP165" s="35">
        <f t="shared" si="68"/>
        <v>0</v>
      </c>
      <c r="AQ165" s="1" t="b">
        <f t="shared" si="69"/>
        <v>0</v>
      </c>
      <c r="AR165" s="30">
        <f t="shared" si="70"/>
        <v>0</v>
      </c>
      <c r="AS165" s="31">
        <f t="shared" si="71"/>
        <v>0</v>
      </c>
      <c r="AT165" s="36">
        <f t="shared" si="72"/>
        <v>0</v>
      </c>
      <c r="AU165" s="1" t="b">
        <f t="shared" si="73"/>
        <v>1</v>
      </c>
      <c r="AV165" s="1">
        <f t="shared" si="74"/>
        <v>850.65750000000003</v>
      </c>
      <c r="AW165" s="31">
        <f t="shared" si="75"/>
        <v>0.250643</v>
      </c>
      <c r="AX165" s="36">
        <f t="shared" si="76"/>
        <v>247.5</v>
      </c>
      <c r="AY165" s="37">
        <f t="shared" si="77"/>
        <v>0</v>
      </c>
      <c r="AZ165" s="39">
        <f t="shared" si="78"/>
        <v>247.5</v>
      </c>
    </row>
    <row r="166" spans="1:52" x14ac:dyDescent="0.3">
      <c r="A166" s="9">
        <v>368</v>
      </c>
      <c r="B166" s="1" t="s">
        <v>261</v>
      </c>
      <c r="C166" s="1" t="s">
        <v>263</v>
      </c>
      <c r="D166" s="9" t="s">
        <v>440</v>
      </c>
      <c r="E166" s="10">
        <v>1773</v>
      </c>
      <c r="F166" s="10">
        <v>0</v>
      </c>
      <c r="G166" s="10">
        <v>0</v>
      </c>
      <c r="H166" s="10">
        <f t="shared" si="56"/>
        <v>1773</v>
      </c>
      <c r="I166" s="10">
        <v>62.1</v>
      </c>
      <c r="J166" s="11">
        <v>650685</v>
      </c>
      <c r="K166" s="10">
        <v>127.9</v>
      </c>
      <c r="L166" s="10">
        <v>2.6</v>
      </c>
      <c r="M166" s="10">
        <v>292.39999999999998</v>
      </c>
      <c r="N166" s="10">
        <v>46</v>
      </c>
      <c r="O166" s="10">
        <v>0</v>
      </c>
      <c r="P166" s="10">
        <f t="shared" si="57"/>
        <v>2304</v>
      </c>
      <c r="Q166" s="11">
        <v>123200</v>
      </c>
      <c r="R166" s="17">
        <f t="shared" si="58"/>
        <v>11845952</v>
      </c>
      <c r="S166" s="10">
        <v>1773</v>
      </c>
      <c r="T166" s="10">
        <v>1772.7</v>
      </c>
      <c r="U166" s="23"/>
      <c r="V166" s="10">
        <f t="shared" si="79"/>
        <v>1772.9</v>
      </c>
      <c r="W166" s="24">
        <f t="shared" si="59"/>
        <v>0</v>
      </c>
      <c r="X166" s="23">
        <f t="shared" si="60"/>
        <v>0</v>
      </c>
      <c r="Y166" s="10">
        <f t="shared" si="61"/>
        <v>1772.9</v>
      </c>
      <c r="Z166" s="10">
        <f t="shared" si="62"/>
        <v>62.1</v>
      </c>
      <c r="AA166" s="23">
        <v>127.9</v>
      </c>
      <c r="AB166" s="23">
        <v>2.6</v>
      </c>
      <c r="AC166" s="23">
        <v>292.39999999999998</v>
      </c>
      <c r="AD166" s="23">
        <v>46</v>
      </c>
      <c r="AE166" s="23">
        <v>0</v>
      </c>
      <c r="AF166" s="10">
        <f t="shared" si="63"/>
        <v>2303.9</v>
      </c>
      <c r="AG166" s="25">
        <v>123200</v>
      </c>
      <c r="AH166" s="17">
        <f t="shared" si="64"/>
        <v>12513574</v>
      </c>
      <c r="AI166" s="11">
        <f t="shared" si="65"/>
        <v>667622</v>
      </c>
      <c r="AJ166" s="11">
        <v>1866351</v>
      </c>
      <c r="AK166" s="11">
        <f t="shared" si="66"/>
        <v>27976</v>
      </c>
      <c r="AL166" s="11">
        <f t="shared" si="67"/>
        <v>695598</v>
      </c>
      <c r="AO166" s="32">
        <v>368</v>
      </c>
      <c r="AP166" s="35">
        <f t="shared" si="68"/>
        <v>0</v>
      </c>
      <c r="AQ166" s="1" t="b">
        <f t="shared" si="69"/>
        <v>0</v>
      </c>
      <c r="AR166" s="30">
        <f t="shared" si="70"/>
        <v>0</v>
      </c>
      <c r="AS166" s="31">
        <f t="shared" si="71"/>
        <v>0</v>
      </c>
      <c r="AT166" s="36">
        <f t="shared" si="72"/>
        <v>0</v>
      </c>
      <c r="AU166" s="1" t="b">
        <f t="shared" si="73"/>
        <v>0</v>
      </c>
      <c r="AV166" s="1">
        <f t="shared" si="74"/>
        <v>0</v>
      </c>
      <c r="AW166" s="31">
        <f t="shared" si="75"/>
        <v>0</v>
      </c>
      <c r="AX166" s="36">
        <f t="shared" si="76"/>
        <v>0</v>
      </c>
      <c r="AY166" s="37">
        <f t="shared" si="77"/>
        <v>62.1</v>
      </c>
      <c r="AZ166" s="39">
        <f t="shared" si="78"/>
        <v>62.1</v>
      </c>
    </row>
    <row r="167" spans="1:52" x14ac:dyDescent="0.3">
      <c r="A167" s="9">
        <v>369</v>
      </c>
      <c r="B167" s="1" t="s">
        <v>173</v>
      </c>
      <c r="C167" s="1" t="s">
        <v>174</v>
      </c>
      <c r="D167" s="9" t="s">
        <v>441</v>
      </c>
      <c r="E167" s="10">
        <v>175</v>
      </c>
      <c r="F167" s="10">
        <v>4</v>
      </c>
      <c r="G167" s="10">
        <v>0</v>
      </c>
      <c r="H167" s="10">
        <f t="shared" si="56"/>
        <v>179</v>
      </c>
      <c r="I167" s="10">
        <v>144.1</v>
      </c>
      <c r="J167" s="11">
        <v>38432</v>
      </c>
      <c r="K167" s="10">
        <v>7.6</v>
      </c>
      <c r="L167" s="10">
        <v>0</v>
      </c>
      <c r="M167" s="10">
        <v>32.6</v>
      </c>
      <c r="N167" s="10">
        <v>8.3000000000000007</v>
      </c>
      <c r="O167" s="10">
        <v>0</v>
      </c>
      <c r="P167" s="10">
        <f t="shared" si="57"/>
        <v>371.6</v>
      </c>
      <c r="Q167" s="11">
        <v>0</v>
      </c>
      <c r="R167" s="17">
        <f t="shared" si="58"/>
        <v>1890701</v>
      </c>
      <c r="S167" s="10">
        <v>153.5</v>
      </c>
      <c r="T167" s="10">
        <v>132</v>
      </c>
      <c r="U167" s="23"/>
      <c r="V167" s="10">
        <f t="shared" si="79"/>
        <v>142.80000000000001</v>
      </c>
      <c r="W167" s="24">
        <f t="shared" si="59"/>
        <v>4</v>
      </c>
      <c r="X167" s="23">
        <f t="shared" si="60"/>
        <v>0</v>
      </c>
      <c r="Y167" s="10">
        <f t="shared" si="61"/>
        <v>146.80000000000001</v>
      </c>
      <c r="Z167" s="10">
        <f t="shared" si="62"/>
        <v>130.69999999999999</v>
      </c>
      <c r="AA167" s="23">
        <v>7.6</v>
      </c>
      <c r="AB167" s="23">
        <v>0</v>
      </c>
      <c r="AC167" s="23">
        <v>32.6</v>
      </c>
      <c r="AD167" s="23">
        <v>8.3000000000000007</v>
      </c>
      <c r="AE167" s="23">
        <v>0</v>
      </c>
      <c r="AF167" s="10">
        <f t="shared" si="63"/>
        <v>326</v>
      </c>
      <c r="AG167" s="25">
        <v>0</v>
      </c>
      <c r="AH167" s="17">
        <f t="shared" si="64"/>
        <v>1753228</v>
      </c>
      <c r="AI167" s="11">
        <f t="shared" si="65"/>
        <v>-137473</v>
      </c>
      <c r="AJ167" s="11">
        <v>262453</v>
      </c>
      <c r="AK167" s="11">
        <f t="shared" si="66"/>
        <v>3934</v>
      </c>
      <c r="AL167" s="11">
        <f t="shared" si="67"/>
        <v>-133539</v>
      </c>
      <c r="AO167" s="32">
        <v>369</v>
      </c>
      <c r="AP167" s="35">
        <f t="shared" si="68"/>
        <v>0</v>
      </c>
      <c r="AQ167" s="1" t="b">
        <f t="shared" si="69"/>
        <v>1</v>
      </c>
      <c r="AR167" s="30">
        <f t="shared" si="70"/>
        <v>451.85399999999998</v>
      </c>
      <c r="AS167" s="31">
        <f t="shared" si="71"/>
        <v>0.89027699999999999</v>
      </c>
      <c r="AT167" s="36">
        <f t="shared" si="72"/>
        <v>130.69999999999999</v>
      </c>
      <c r="AU167" s="1" t="b">
        <f t="shared" si="73"/>
        <v>0</v>
      </c>
      <c r="AV167" s="1">
        <f t="shared" si="74"/>
        <v>0</v>
      </c>
      <c r="AW167" s="31">
        <f t="shared" si="75"/>
        <v>0</v>
      </c>
      <c r="AX167" s="36">
        <f t="shared" si="76"/>
        <v>0</v>
      </c>
      <c r="AY167" s="37">
        <f t="shared" si="77"/>
        <v>0</v>
      </c>
      <c r="AZ167" s="39">
        <f t="shared" si="78"/>
        <v>130.69999999999999</v>
      </c>
    </row>
    <row r="168" spans="1:52" x14ac:dyDescent="0.3">
      <c r="A168" s="9">
        <v>371</v>
      </c>
      <c r="B168" s="1" t="s">
        <v>157</v>
      </c>
      <c r="C168" s="1" t="s">
        <v>159</v>
      </c>
      <c r="D168" s="9" t="s">
        <v>440</v>
      </c>
      <c r="E168" s="10">
        <v>189.5</v>
      </c>
      <c r="F168" s="10">
        <v>2</v>
      </c>
      <c r="G168" s="10">
        <v>0</v>
      </c>
      <c r="H168" s="10">
        <f t="shared" si="56"/>
        <v>191.5</v>
      </c>
      <c r="I168" s="10">
        <v>147.80000000000001</v>
      </c>
      <c r="J168" s="11">
        <v>43061</v>
      </c>
      <c r="K168" s="10">
        <v>8.5</v>
      </c>
      <c r="L168" s="10">
        <v>4.7</v>
      </c>
      <c r="M168" s="10">
        <v>21.3</v>
      </c>
      <c r="N168" s="10">
        <v>6.2</v>
      </c>
      <c r="O168" s="10">
        <v>0</v>
      </c>
      <c r="P168" s="10">
        <f t="shared" si="57"/>
        <v>380</v>
      </c>
      <c r="Q168" s="11">
        <v>0</v>
      </c>
      <c r="R168" s="17">
        <f t="shared" si="58"/>
        <v>1933440</v>
      </c>
      <c r="S168" s="10">
        <v>189.5</v>
      </c>
      <c r="T168" s="10">
        <v>178.5</v>
      </c>
      <c r="U168" s="23"/>
      <c r="V168" s="10">
        <f t="shared" si="79"/>
        <v>184</v>
      </c>
      <c r="W168" s="24">
        <f t="shared" si="59"/>
        <v>2</v>
      </c>
      <c r="X168" s="23">
        <f t="shared" si="60"/>
        <v>0</v>
      </c>
      <c r="Y168" s="10">
        <f t="shared" si="61"/>
        <v>186</v>
      </c>
      <c r="Z168" s="10">
        <f t="shared" si="62"/>
        <v>146.30000000000001</v>
      </c>
      <c r="AA168" s="23">
        <v>8.5</v>
      </c>
      <c r="AB168" s="23">
        <v>4.7</v>
      </c>
      <c r="AC168" s="23">
        <v>21.3</v>
      </c>
      <c r="AD168" s="23">
        <v>6.2</v>
      </c>
      <c r="AE168" s="23">
        <v>0</v>
      </c>
      <c r="AF168" s="10">
        <f t="shared" si="63"/>
        <v>373</v>
      </c>
      <c r="AG168" s="25">
        <v>0</v>
      </c>
      <c r="AH168" s="17">
        <f t="shared" si="64"/>
        <v>2005994</v>
      </c>
      <c r="AI168" s="11">
        <f t="shared" si="65"/>
        <v>72554</v>
      </c>
      <c r="AJ168" s="11">
        <v>127475</v>
      </c>
      <c r="AK168" s="11">
        <f t="shared" si="66"/>
        <v>1911</v>
      </c>
      <c r="AL168" s="11">
        <f t="shared" si="67"/>
        <v>74465</v>
      </c>
      <c r="AO168" s="32">
        <v>371</v>
      </c>
      <c r="AP168" s="35">
        <f t="shared" si="68"/>
        <v>0</v>
      </c>
      <c r="AQ168" s="1" t="b">
        <f t="shared" si="69"/>
        <v>1</v>
      </c>
      <c r="AR168" s="30">
        <f t="shared" si="70"/>
        <v>830.33</v>
      </c>
      <c r="AS168" s="31">
        <f t="shared" si="71"/>
        <v>0.78636899999999998</v>
      </c>
      <c r="AT168" s="36">
        <f t="shared" si="72"/>
        <v>146.30000000000001</v>
      </c>
      <c r="AU168" s="1" t="b">
        <f t="shared" si="73"/>
        <v>0</v>
      </c>
      <c r="AV168" s="1">
        <f t="shared" si="74"/>
        <v>0</v>
      </c>
      <c r="AW168" s="31">
        <f t="shared" si="75"/>
        <v>0</v>
      </c>
      <c r="AX168" s="36">
        <f t="shared" si="76"/>
        <v>0</v>
      </c>
      <c r="AY168" s="37">
        <f t="shared" si="77"/>
        <v>0</v>
      </c>
      <c r="AZ168" s="39">
        <f t="shared" si="78"/>
        <v>146.30000000000001</v>
      </c>
    </row>
    <row r="169" spans="1:52" x14ac:dyDescent="0.3">
      <c r="A169" s="9">
        <v>372</v>
      </c>
      <c r="B169" s="1" t="s">
        <v>366</v>
      </c>
      <c r="C169" s="1" t="s">
        <v>368</v>
      </c>
      <c r="D169" s="9" t="s">
        <v>440</v>
      </c>
      <c r="E169" s="10">
        <v>684.5</v>
      </c>
      <c r="F169" s="10">
        <v>8.5</v>
      </c>
      <c r="G169" s="10">
        <v>0</v>
      </c>
      <c r="H169" s="10">
        <f t="shared" si="56"/>
        <v>693</v>
      </c>
      <c r="I169" s="10">
        <v>243</v>
      </c>
      <c r="J169" s="11">
        <v>273113</v>
      </c>
      <c r="K169" s="10">
        <v>53.7</v>
      </c>
      <c r="L169" s="10">
        <v>0</v>
      </c>
      <c r="M169" s="10">
        <v>60</v>
      </c>
      <c r="N169" s="10">
        <v>10.7</v>
      </c>
      <c r="O169" s="10">
        <v>0</v>
      </c>
      <c r="P169" s="10">
        <f t="shared" si="57"/>
        <v>1060.4000000000001</v>
      </c>
      <c r="Q169" s="11">
        <v>0</v>
      </c>
      <c r="R169" s="17">
        <f t="shared" si="58"/>
        <v>5395315</v>
      </c>
      <c r="S169" s="10">
        <v>651</v>
      </c>
      <c r="T169" s="10">
        <v>663</v>
      </c>
      <c r="U169" s="23"/>
      <c r="V169" s="10">
        <f t="shared" si="79"/>
        <v>663</v>
      </c>
      <c r="W169" s="24">
        <f t="shared" si="59"/>
        <v>8.5</v>
      </c>
      <c r="X169" s="23">
        <f t="shared" si="60"/>
        <v>0</v>
      </c>
      <c r="Y169" s="10">
        <f t="shared" si="61"/>
        <v>671.5</v>
      </c>
      <c r="Z169" s="10">
        <f t="shared" si="62"/>
        <v>240.4</v>
      </c>
      <c r="AA169" s="23">
        <v>53.7</v>
      </c>
      <c r="AB169" s="23">
        <v>0</v>
      </c>
      <c r="AC169" s="23">
        <v>60</v>
      </c>
      <c r="AD169" s="23">
        <v>10.7</v>
      </c>
      <c r="AE169" s="23">
        <v>0</v>
      </c>
      <c r="AF169" s="10">
        <f t="shared" si="63"/>
        <v>1036.3</v>
      </c>
      <c r="AG169" s="25">
        <v>0</v>
      </c>
      <c r="AH169" s="17">
        <f t="shared" si="64"/>
        <v>5573221</v>
      </c>
      <c r="AI169" s="11">
        <f t="shared" si="65"/>
        <v>177906</v>
      </c>
      <c r="AJ169" s="11">
        <v>608127</v>
      </c>
      <c r="AK169" s="11">
        <f t="shared" si="66"/>
        <v>9116</v>
      </c>
      <c r="AL169" s="11">
        <f t="shared" si="67"/>
        <v>187022</v>
      </c>
      <c r="AO169" s="32">
        <v>372</v>
      </c>
      <c r="AP169" s="35">
        <f t="shared" si="68"/>
        <v>0</v>
      </c>
      <c r="AQ169" s="1" t="b">
        <f t="shared" si="69"/>
        <v>0</v>
      </c>
      <c r="AR169" s="30">
        <f t="shared" si="70"/>
        <v>0</v>
      </c>
      <c r="AS169" s="31">
        <f t="shared" si="71"/>
        <v>0</v>
      </c>
      <c r="AT169" s="36">
        <f t="shared" si="72"/>
        <v>0</v>
      </c>
      <c r="AU169" s="1" t="b">
        <f t="shared" si="73"/>
        <v>1</v>
      </c>
      <c r="AV169" s="1">
        <f t="shared" si="74"/>
        <v>459.73129999999998</v>
      </c>
      <c r="AW169" s="31">
        <f t="shared" si="75"/>
        <v>0.35797000000000001</v>
      </c>
      <c r="AX169" s="36">
        <f t="shared" si="76"/>
        <v>240.4</v>
      </c>
      <c r="AY169" s="37">
        <f t="shared" si="77"/>
        <v>0</v>
      </c>
      <c r="AZ169" s="39">
        <f t="shared" si="78"/>
        <v>240.4</v>
      </c>
    </row>
    <row r="170" spans="1:52" x14ac:dyDescent="0.3">
      <c r="A170" s="9">
        <v>373</v>
      </c>
      <c r="B170" s="1" t="s">
        <v>173</v>
      </c>
      <c r="C170" s="1" t="s">
        <v>175</v>
      </c>
      <c r="D170" s="9" t="s">
        <v>441</v>
      </c>
      <c r="E170" s="10">
        <v>3027.6</v>
      </c>
      <c r="F170" s="10">
        <v>65.5</v>
      </c>
      <c r="G170" s="10">
        <v>0</v>
      </c>
      <c r="H170" s="10">
        <f t="shared" si="56"/>
        <v>3093.1</v>
      </c>
      <c r="I170" s="10">
        <v>108.4</v>
      </c>
      <c r="J170" s="11">
        <v>610605</v>
      </c>
      <c r="K170" s="10">
        <v>120</v>
      </c>
      <c r="L170" s="10">
        <v>22.4</v>
      </c>
      <c r="M170" s="10">
        <v>917.1</v>
      </c>
      <c r="N170" s="10">
        <v>62.4</v>
      </c>
      <c r="O170" s="10">
        <v>0</v>
      </c>
      <c r="P170" s="10">
        <f t="shared" si="57"/>
        <v>4323.3999999999996</v>
      </c>
      <c r="Q170" s="11">
        <v>112853</v>
      </c>
      <c r="R170" s="17">
        <f t="shared" si="58"/>
        <v>22110312</v>
      </c>
      <c r="S170" s="10">
        <v>2978.4</v>
      </c>
      <c r="T170" s="10">
        <v>2894.8</v>
      </c>
      <c r="U170" s="23"/>
      <c r="V170" s="10">
        <f t="shared" si="79"/>
        <v>2936.6</v>
      </c>
      <c r="W170" s="24">
        <f t="shared" si="59"/>
        <v>65.5</v>
      </c>
      <c r="X170" s="23">
        <f t="shared" si="60"/>
        <v>0</v>
      </c>
      <c r="Y170" s="10">
        <f t="shared" si="61"/>
        <v>3002.1</v>
      </c>
      <c r="Z170" s="10">
        <f t="shared" si="62"/>
        <v>105.2</v>
      </c>
      <c r="AA170" s="23">
        <v>120</v>
      </c>
      <c r="AB170" s="23">
        <v>22.4</v>
      </c>
      <c r="AC170" s="23">
        <v>917.1</v>
      </c>
      <c r="AD170" s="23">
        <v>62.4</v>
      </c>
      <c r="AE170" s="23">
        <v>0</v>
      </c>
      <c r="AF170" s="10">
        <f t="shared" si="63"/>
        <v>4229.2</v>
      </c>
      <c r="AG170" s="25">
        <v>112853</v>
      </c>
      <c r="AH170" s="17">
        <f t="shared" si="64"/>
        <v>22857491</v>
      </c>
      <c r="AI170" s="11">
        <f t="shared" si="65"/>
        <v>747179</v>
      </c>
      <c r="AJ170" s="11">
        <v>3316424</v>
      </c>
      <c r="AK170" s="11">
        <f t="shared" si="66"/>
        <v>49712</v>
      </c>
      <c r="AL170" s="11">
        <f t="shared" si="67"/>
        <v>796891</v>
      </c>
      <c r="AO170" s="32">
        <v>373</v>
      </c>
      <c r="AP170" s="35">
        <f t="shared" si="68"/>
        <v>0</v>
      </c>
      <c r="AQ170" s="1" t="b">
        <f t="shared" si="69"/>
        <v>0</v>
      </c>
      <c r="AR170" s="30">
        <f t="shared" si="70"/>
        <v>0</v>
      </c>
      <c r="AS170" s="31">
        <f t="shared" si="71"/>
        <v>0</v>
      </c>
      <c r="AT170" s="36">
        <f t="shared" si="72"/>
        <v>0</v>
      </c>
      <c r="AU170" s="1" t="b">
        <f t="shared" si="73"/>
        <v>0</v>
      </c>
      <c r="AV170" s="1">
        <f t="shared" si="74"/>
        <v>0</v>
      </c>
      <c r="AW170" s="31">
        <f t="shared" si="75"/>
        <v>0</v>
      </c>
      <c r="AX170" s="36">
        <f t="shared" si="76"/>
        <v>0</v>
      </c>
      <c r="AY170" s="37">
        <f t="shared" si="77"/>
        <v>105.2</v>
      </c>
      <c r="AZ170" s="39">
        <f t="shared" si="78"/>
        <v>105.2</v>
      </c>
    </row>
    <row r="171" spans="1:52" x14ac:dyDescent="0.3">
      <c r="A171" s="9">
        <v>374</v>
      </c>
      <c r="B171" s="1" t="s">
        <v>179</v>
      </c>
      <c r="C171" s="1" t="s">
        <v>180</v>
      </c>
      <c r="D171" s="9" t="s">
        <v>440</v>
      </c>
      <c r="E171" s="10">
        <v>370.9</v>
      </c>
      <c r="F171" s="10">
        <v>10.5</v>
      </c>
      <c r="G171" s="10">
        <v>0</v>
      </c>
      <c r="H171" s="10">
        <f t="shared" si="56"/>
        <v>381.4</v>
      </c>
      <c r="I171" s="10">
        <v>174.1</v>
      </c>
      <c r="J171" s="11">
        <v>98217</v>
      </c>
      <c r="K171" s="10">
        <v>19.3</v>
      </c>
      <c r="L171" s="10">
        <v>38.200000000000003</v>
      </c>
      <c r="M171" s="10">
        <v>136.1</v>
      </c>
      <c r="N171" s="10">
        <v>8.5</v>
      </c>
      <c r="O171" s="10">
        <v>0</v>
      </c>
      <c r="P171" s="10">
        <f t="shared" si="57"/>
        <v>757.6</v>
      </c>
      <c r="Q171" s="11">
        <v>0</v>
      </c>
      <c r="R171" s="17">
        <f t="shared" si="58"/>
        <v>3854669</v>
      </c>
      <c r="S171" s="10">
        <v>370.9</v>
      </c>
      <c r="T171" s="10">
        <v>353.2</v>
      </c>
      <c r="U171" s="23"/>
      <c r="V171" s="10">
        <f t="shared" si="79"/>
        <v>362.1</v>
      </c>
      <c r="W171" s="24">
        <f t="shared" si="59"/>
        <v>10.5</v>
      </c>
      <c r="X171" s="23">
        <f t="shared" si="60"/>
        <v>0</v>
      </c>
      <c r="Y171" s="10">
        <f t="shared" si="61"/>
        <v>372.6</v>
      </c>
      <c r="Z171" s="10">
        <f t="shared" si="62"/>
        <v>171.2</v>
      </c>
      <c r="AA171" s="23">
        <v>19.3</v>
      </c>
      <c r="AB171" s="23">
        <v>38.200000000000003</v>
      </c>
      <c r="AC171" s="23">
        <v>136.1</v>
      </c>
      <c r="AD171" s="23">
        <v>8.5</v>
      </c>
      <c r="AE171" s="23">
        <v>0</v>
      </c>
      <c r="AF171" s="10">
        <f t="shared" si="63"/>
        <v>745.9</v>
      </c>
      <c r="AG171" s="25">
        <v>0</v>
      </c>
      <c r="AH171" s="17">
        <f t="shared" si="64"/>
        <v>4011450</v>
      </c>
      <c r="AI171" s="11">
        <f t="shared" si="65"/>
        <v>156781</v>
      </c>
      <c r="AJ171" s="11">
        <v>249877</v>
      </c>
      <c r="AK171" s="11">
        <f t="shared" si="66"/>
        <v>3746</v>
      </c>
      <c r="AL171" s="11">
        <f t="shared" si="67"/>
        <v>160527</v>
      </c>
      <c r="AO171" s="32">
        <v>374</v>
      </c>
      <c r="AP171" s="35">
        <f t="shared" si="68"/>
        <v>0</v>
      </c>
      <c r="AQ171" s="1" t="b">
        <f t="shared" si="69"/>
        <v>0</v>
      </c>
      <c r="AR171" s="30">
        <f t="shared" si="70"/>
        <v>0</v>
      </c>
      <c r="AS171" s="31">
        <f t="shared" si="71"/>
        <v>0</v>
      </c>
      <c r="AT171" s="36">
        <f t="shared" si="72"/>
        <v>0</v>
      </c>
      <c r="AU171" s="1" t="b">
        <f t="shared" si="73"/>
        <v>1</v>
      </c>
      <c r="AV171" s="1">
        <f t="shared" si="74"/>
        <v>89.842500000000001</v>
      </c>
      <c r="AW171" s="31">
        <f t="shared" si="75"/>
        <v>0.45952100000000001</v>
      </c>
      <c r="AX171" s="36">
        <f t="shared" si="76"/>
        <v>171.2</v>
      </c>
      <c r="AY171" s="37">
        <f t="shared" si="77"/>
        <v>0</v>
      </c>
      <c r="AZ171" s="39">
        <f t="shared" si="78"/>
        <v>171.2</v>
      </c>
    </row>
    <row r="172" spans="1:52" x14ac:dyDescent="0.3">
      <c r="A172" s="9">
        <v>375</v>
      </c>
      <c r="B172" s="1" t="s">
        <v>58</v>
      </c>
      <c r="C172" s="1" t="s">
        <v>61</v>
      </c>
      <c r="D172" s="9" t="s">
        <v>441</v>
      </c>
      <c r="E172" s="10">
        <v>1989.1</v>
      </c>
      <c r="F172" s="10">
        <v>21.5</v>
      </c>
      <c r="G172" s="10">
        <v>0</v>
      </c>
      <c r="H172" s="10">
        <f t="shared" si="56"/>
        <v>2010.6</v>
      </c>
      <c r="I172" s="10">
        <v>70.5</v>
      </c>
      <c r="J172" s="11">
        <v>312461</v>
      </c>
      <c r="K172" s="10">
        <v>61.4</v>
      </c>
      <c r="L172" s="10">
        <v>7.4</v>
      </c>
      <c r="M172" s="10">
        <v>316.39999999999998</v>
      </c>
      <c r="N172" s="10">
        <v>58.6</v>
      </c>
      <c r="O172" s="10">
        <v>0</v>
      </c>
      <c r="P172" s="10">
        <f t="shared" si="57"/>
        <v>2524.9</v>
      </c>
      <c r="Q172" s="11">
        <v>73080</v>
      </c>
      <c r="R172" s="17">
        <f t="shared" si="58"/>
        <v>12919771</v>
      </c>
      <c r="S172" s="10">
        <v>1989.1</v>
      </c>
      <c r="T172" s="10">
        <v>2003.4</v>
      </c>
      <c r="U172" s="23"/>
      <c r="V172" s="10">
        <f t="shared" si="79"/>
        <v>2003.4</v>
      </c>
      <c r="W172" s="24">
        <f t="shared" si="59"/>
        <v>21.5</v>
      </c>
      <c r="X172" s="23">
        <f t="shared" si="60"/>
        <v>0</v>
      </c>
      <c r="Y172" s="10">
        <f t="shared" si="61"/>
        <v>2024.9</v>
      </c>
      <c r="Z172" s="10">
        <f t="shared" si="62"/>
        <v>71</v>
      </c>
      <c r="AA172" s="23">
        <v>61.4</v>
      </c>
      <c r="AB172" s="23">
        <v>7.4</v>
      </c>
      <c r="AC172" s="23">
        <v>316.39999999999998</v>
      </c>
      <c r="AD172" s="23">
        <v>58.6</v>
      </c>
      <c r="AE172" s="23">
        <v>0</v>
      </c>
      <c r="AF172" s="10">
        <f t="shared" si="63"/>
        <v>2539.6999999999998</v>
      </c>
      <c r="AG172" s="25">
        <v>73080</v>
      </c>
      <c r="AH172" s="17">
        <f t="shared" si="64"/>
        <v>13731587</v>
      </c>
      <c r="AI172" s="11">
        <f t="shared" si="65"/>
        <v>811816</v>
      </c>
      <c r="AJ172" s="11">
        <v>1615961</v>
      </c>
      <c r="AK172" s="11">
        <f t="shared" si="66"/>
        <v>24223</v>
      </c>
      <c r="AL172" s="11">
        <f t="shared" si="67"/>
        <v>836039</v>
      </c>
      <c r="AO172" s="32">
        <v>375</v>
      </c>
      <c r="AP172" s="35">
        <f t="shared" si="68"/>
        <v>0</v>
      </c>
      <c r="AQ172" s="1" t="b">
        <f t="shared" si="69"/>
        <v>0</v>
      </c>
      <c r="AR172" s="30">
        <f t="shared" si="70"/>
        <v>0</v>
      </c>
      <c r="AS172" s="31">
        <f t="shared" si="71"/>
        <v>0</v>
      </c>
      <c r="AT172" s="36">
        <f t="shared" si="72"/>
        <v>0</v>
      </c>
      <c r="AU172" s="1" t="b">
        <f t="shared" si="73"/>
        <v>0</v>
      </c>
      <c r="AV172" s="1">
        <f t="shared" si="74"/>
        <v>0</v>
      </c>
      <c r="AW172" s="31">
        <f t="shared" si="75"/>
        <v>0</v>
      </c>
      <c r="AX172" s="36">
        <f t="shared" si="76"/>
        <v>0</v>
      </c>
      <c r="AY172" s="37">
        <f t="shared" si="77"/>
        <v>71</v>
      </c>
      <c r="AZ172" s="39">
        <f t="shared" si="78"/>
        <v>71</v>
      </c>
    </row>
    <row r="173" spans="1:52" x14ac:dyDescent="0.3">
      <c r="A173" s="9">
        <v>376</v>
      </c>
      <c r="B173" s="1" t="s">
        <v>328</v>
      </c>
      <c r="C173" s="1" t="s">
        <v>329</v>
      </c>
      <c r="D173" s="9" t="s">
        <v>441</v>
      </c>
      <c r="E173" s="10">
        <v>468</v>
      </c>
      <c r="F173" s="10">
        <v>5</v>
      </c>
      <c r="G173" s="10">
        <v>0</v>
      </c>
      <c r="H173" s="10">
        <f t="shared" si="56"/>
        <v>473</v>
      </c>
      <c r="I173" s="10">
        <v>201.2</v>
      </c>
      <c r="J173" s="11">
        <v>108490</v>
      </c>
      <c r="K173" s="10">
        <v>21.3</v>
      </c>
      <c r="L173" s="10">
        <v>0.6</v>
      </c>
      <c r="M173" s="10">
        <v>77.400000000000006</v>
      </c>
      <c r="N173" s="10">
        <v>13.6</v>
      </c>
      <c r="O173" s="10">
        <v>0</v>
      </c>
      <c r="P173" s="10">
        <f t="shared" si="57"/>
        <v>787.1</v>
      </c>
      <c r="Q173" s="11">
        <v>0</v>
      </c>
      <c r="R173" s="17">
        <f t="shared" si="58"/>
        <v>4004765</v>
      </c>
      <c r="S173" s="10">
        <v>456</v>
      </c>
      <c r="T173" s="10">
        <v>485</v>
      </c>
      <c r="U173" s="23"/>
      <c r="V173" s="10">
        <f t="shared" si="79"/>
        <v>485</v>
      </c>
      <c r="W173" s="24">
        <f t="shared" si="59"/>
        <v>5</v>
      </c>
      <c r="X173" s="23">
        <f t="shared" si="60"/>
        <v>0</v>
      </c>
      <c r="Y173" s="10">
        <f t="shared" si="61"/>
        <v>490</v>
      </c>
      <c r="Z173" s="10">
        <f t="shared" si="62"/>
        <v>205.6</v>
      </c>
      <c r="AA173" s="23">
        <v>21.3</v>
      </c>
      <c r="AB173" s="23">
        <v>0.6</v>
      </c>
      <c r="AC173" s="23">
        <v>77.400000000000006</v>
      </c>
      <c r="AD173" s="23">
        <v>13.6</v>
      </c>
      <c r="AE173" s="23">
        <v>0</v>
      </c>
      <c r="AF173" s="10">
        <f t="shared" si="63"/>
        <v>808.5</v>
      </c>
      <c r="AG173" s="25">
        <v>0</v>
      </c>
      <c r="AH173" s="17">
        <f t="shared" si="64"/>
        <v>4348113</v>
      </c>
      <c r="AI173" s="11">
        <f t="shared" si="65"/>
        <v>343348</v>
      </c>
      <c r="AJ173" s="11">
        <v>586115</v>
      </c>
      <c r="AK173" s="11">
        <f t="shared" si="66"/>
        <v>8786</v>
      </c>
      <c r="AL173" s="11">
        <f t="shared" si="67"/>
        <v>352134</v>
      </c>
      <c r="AO173" s="32">
        <v>376</v>
      </c>
      <c r="AP173" s="35">
        <f t="shared" si="68"/>
        <v>0</v>
      </c>
      <c r="AQ173" s="1" t="b">
        <f t="shared" si="69"/>
        <v>0</v>
      </c>
      <c r="AR173" s="30">
        <f t="shared" si="70"/>
        <v>0</v>
      </c>
      <c r="AS173" s="31">
        <f t="shared" si="71"/>
        <v>0</v>
      </c>
      <c r="AT173" s="36">
        <f t="shared" si="72"/>
        <v>0</v>
      </c>
      <c r="AU173" s="1" t="b">
        <f t="shared" si="73"/>
        <v>1</v>
      </c>
      <c r="AV173" s="1">
        <f t="shared" si="74"/>
        <v>235.125</v>
      </c>
      <c r="AW173" s="31">
        <f t="shared" si="75"/>
        <v>0.41963400000000001</v>
      </c>
      <c r="AX173" s="36">
        <f t="shared" si="76"/>
        <v>205.6</v>
      </c>
      <c r="AY173" s="37">
        <f t="shared" si="77"/>
        <v>0</v>
      </c>
      <c r="AZ173" s="39">
        <f t="shared" si="78"/>
        <v>205.6</v>
      </c>
    </row>
    <row r="174" spans="1:52" x14ac:dyDescent="0.3">
      <c r="A174" s="9">
        <v>377</v>
      </c>
      <c r="B174" s="1" t="s">
        <v>42</v>
      </c>
      <c r="C174" s="1" t="s">
        <v>43</v>
      </c>
      <c r="D174" s="9" t="s">
        <v>440</v>
      </c>
      <c r="E174" s="10">
        <v>488.5</v>
      </c>
      <c r="F174" s="10">
        <v>6</v>
      </c>
      <c r="G174" s="10">
        <v>0</v>
      </c>
      <c r="H174" s="10">
        <f t="shared" si="56"/>
        <v>494.5</v>
      </c>
      <c r="I174" s="10">
        <v>210</v>
      </c>
      <c r="J174" s="11">
        <v>357978</v>
      </c>
      <c r="K174" s="10">
        <v>70.400000000000006</v>
      </c>
      <c r="L174" s="10">
        <v>0.2</v>
      </c>
      <c r="M174" s="10">
        <v>110.5</v>
      </c>
      <c r="N174" s="10">
        <v>8.9</v>
      </c>
      <c r="O174" s="10">
        <v>0</v>
      </c>
      <c r="P174" s="10">
        <f t="shared" si="57"/>
        <v>894.5</v>
      </c>
      <c r="Q174" s="11">
        <v>11200</v>
      </c>
      <c r="R174" s="17">
        <f t="shared" si="58"/>
        <v>4562416</v>
      </c>
      <c r="S174" s="10">
        <v>488.5</v>
      </c>
      <c r="T174" s="10">
        <v>490.5</v>
      </c>
      <c r="U174" s="23"/>
      <c r="V174" s="10">
        <f t="shared" si="79"/>
        <v>490.5</v>
      </c>
      <c r="W174" s="24">
        <f t="shared" si="59"/>
        <v>6</v>
      </c>
      <c r="X174" s="23">
        <f t="shared" si="60"/>
        <v>0</v>
      </c>
      <c r="Y174" s="10">
        <f t="shared" si="61"/>
        <v>496.5</v>
      </c>
      <c r="Z174" s="10">
        <f t="shared" si="62"/>
        <v>207.3</v>
      </c>
      <c r="AA174" s="23">
        <v>70.400000000000006</v>
      </c>
      <c r="AB174" s="23">
        <v>0.2</v>
      </c>
      <c r="AC174" s="23">
        <v>110.5</v>
      </c>
      <c r="AD174" s="23">
        <v>8.9</v>
      </c>
      <c r="AE174" s="23">
        <v>0</v>
      </c>
      <c r="AF174" s="10">
        <f t="shared" si="63"/>
        <v>893.8</v>
      </c>
      <c r="AG174" s="25">
        <v>11200</v>
      </c>
      <c r="AH174" s="17">
        <f t="shared" si="64"/>
        <v>4818056</v>
      </c>
      <c r="AI174" s="11">
        <f t="shared" si="65"/>
        <v>255640</v>
      </c>
      <c r="AJ174" s="11">
        <v>698792</v>
      </c>
      <c r="AK174" s="11">
        <f t="shared" si="66"/>
        <v>10475</v>
      </c>
      <c r="AL174" s="11">
        <f t="shared" si="67"/>
        <v>266115</v>
      </c>
      <c r="AO174" s="32">
        <v>377</v>
      </c>
      <c r="AP174" s="35">
        <f t="shared" si="68"/>
        <v>0</v>
      </c>
      <c r="AQ174" s="1" t="b">
        <f t="shared" si="69"/>
        <v>0</v>
      </c>
      <c r="AR174" s="30">
        <f t="shared" si="70"/>
        <v>0</v>
      </c>
      <c r="AS174" s="31">
        <f t="shared" si="71"/>
        <v>0</v>
      </c>
      <c r="AT174" s="36">
        <f t="shared" si="72"/>
        <v>0</v>
      </c>
      <c r="AU174" s="1" t="b">
        <f t="shared" si="73"/>
        <v>1</v>
      </c>
      <c r="AV174" s="1">
        <f t="shared" si="74"/>
        <v>243.1688</v>
      </c>
      <c r="AW174" s="31">
        <f t="shared" si="75"/>
        <v>0.41742600000000002</v>
      </c>
      <c r="AX174" s="36">
        <f t="shared" si="76"/>
        <v>207.3</v>
      </c>
      <c r="AY174" s="37">
        <f t="shared" si="77"/>
        <v>0</v>
      </c>
      <c r="AZ174" s="39">
        <f t="shared" si="78"/>
        <v>207.3</v>
      </c>
    </row>
    <row r="175" spans="1:52" x14ac:dyDescent="0.3">
      <c r="A175" s="9">
        <v>378</v>
      </c>
      <c r="B175" s="1" t="s">
        <v>333</v>
      </c>
      <c r="C175" s="1" t="s">
        <v>334</v>
      </c>
      <c r="D175" s="9" t="s">
        <v>440</v>
      </c>
      <c r="E175" s="10">
        <v>671.3</v>
      </c>
      <c r="F175" s="10">
        <v>3</v>
      </c>
      <c r="G175" s="10">
        <v>0</v>
      </c>
      <c r="H175" s="10">
        <f t="shared" si="56"/>
        <v>674.3</v>
      </c>
      <c r="I175" s="10">
        <v>240.7</v>
      </c>
      <c r="J175" s="11">
        <v>382935</v>
      </c>
      <c r="K175" s="10">
        <v>75.3</v>
      </c>
      <c r="L175" s="10">
        <v>0</v>
      </c>
      <c r="M175" s="10">
        <v>67.3</v>
      </c>
      <c r="N175" s="10">
        <v>14.7</v>
      </c>
      <c r="O175" s="10">
        <v>0</v>
      </c>
      <c r="P175" s="10">
        <f t="shared" si="57"/>
        <v>1072.3</v>
      </c>
      <c r="Q175" s="11">
        <v>0</v>
      </c>
      <c r="R175" s="17">
        <f t="shared" si="58"/>
        <v>5455862</v>
      </c>
      <c r="S175" s="10">
        <v>671.3</v>
      </c>
      <c r="T175" s="10">
        <v>684.5</v>
      </c>
      <c r="U175" s="23"/>
      <c r="V175" s="10">
        <f t="shared" si="79"/>
        <v>684.5</v>
      </c>
      <c r="W175" s="24">
        <f t="shared" si="59"/>
        <v>3</v>
      </c>
      <c r="X175" s="23">
        <f t="shared" si="60"/>
        <v>0</v>
      </c>
      <c r="Y175" s="10">
        <f t="shared" si="61"/>
        <v>687.5</v>
      </c>
      <c r="Z175" s="10">
        <f t="shared" si="62"/>
        <v>242.4</v>
      </c>
      <c r="AA175" s="23">
        <v>75.3</v>
      </c>
      <c r="AB175" s="23">
        <v>0</v>
      </c>
      <c r="AC175" s="23">
        <v>67.3</v>
      </c>
      <c r="AD175" s="23">
        <v>14.7</v>
      </c>
      <c r="AE175" s="23">
        <v>0</v>
      </c>
      <c r="AF175" s="10">
        <f t="shared" si="63"/>
        <v>1087.2</v>
      </c>
      <c r="AG175" s="25">
        <v>0</v>
      </c>
      <c r="AH175" s="17">
        <f t="shared" si="64"/>
        <v>5846962</v>
      </c>
      <c r="AI175" s="11">
        <f t="shared" si="65"/>
        <v>391100</v>
      </c>
      <c r="AJ175" s="11">
        <v>660814</v>
      </c>
      <c r="AK175" s="11">
        <f t="shared" si="66"/>
        <v>9905</v>
      </c>
      <c r="AL175" s="11">
        <f t="shared" si="67"/>
        <v>401005</v>
      </c>
      <c r="AO175" s="32">
        <v>378</v>
      </c>
      <c r="AP175" s="35">
        <f t="shared" si="68"/>
        <v>0</v>
      </c>
      <c r="AQ175" s="1" t="b">
        <f t="shared" si="69"/>
        <v>0</v>
      </c>
      <c r="AR175" s="30">
        <f t="shared" si="70"/>
        <v>0</v>
      </c>
      <c r="AS175" s="31">
        <f t="shared" si="71"/>
        <v>0</v>
      </c>
      <c r="AT175" s="36">
        <f t="shared" si="72"/>
        <v>0</v>
      </c>
      <c r="AU175" s="1" t="b">
        <f t="shared" si="73"/>
        <v>1</v>
      </c>
      <c r="AV175" s="1">
        <f t="shared" si="74"/>
        <v>479.53129999999999</v>
      </c>
      <c r="AW175" s="31">
        <f t="shared" si="75"/>
        <v>0.35253400000000001</v>
      </c>
      <c r="AX175" s="36">
        <f t="shared" si="76"/>
        <v>242.4</v>
      </c>
      <c r="AY175" s="37">
        <f t="shared" si="77"/>
        <v>0</v>
      </c>
      <c r="AZ175" s="39">
        <f t="shared" si="78"/>
        <v>242.4</v>
      </c>
    </row>
    <row r="176" spans="1:52" x14ac:dyDescent="0.3">
      <c r="A176" s="9">
        <v>379</v>
      </c>
      <c r="B176" s="1" t="s">
        <v>84</v>
      </c>
      <c r="C176" s="1" t="s">
        <v>437</v>
      </c>
      <c r="D176" s="9" t="s">
        <v>440</v>
      </c>
      <c r="E176" s="10">
        <v>1292.2</v>
      </c>
      <c r="F176" s="10">
        <v>14.5</v>
      </c>
      <c r="G176" s="10">
        <v>0</v>
      </c>
      <c r="H176" s="10">
        <f t="shared" si="56"/>
        <v>1306.7</v>
      </c>
      <c r="I176" s="10">
        <v>185.8</v>
      </c>
      <c r="J176" s="11">
        <v>437883</v>
      </c>
      <c r="K176" s="10">
        <v>86.1</v>
      </c>
      <c r="L176" s="10">
        <v>0.9</v>
      </c>
      <c r="M176" s="10">
        <v>254</v>
      </c>
      <c r="N176" s="10">
        <v>36.5</v>
      </c>
      <c r="O176" s="10">
        <v>0</v>
      </c>
      <c r="P176" s="10">
        <f t="shared" si="57"/>
        <v>1870</v>
      </c>
      <c r="Q176" s="11">
        <v>0</v>
      </c>
      <c r="R176" s="17">
        <f t="shared" si="58"/>
        <v>9514560</v>
      </c>
      <c r="S176" s="10">
        <v>1284.5</v>
      </c>
      <c r="T176" s="10">
        <v>1284.5</v>
      </c>
      <c r="U176" s="23"/>
      <c r="V176" s="10">
        <f t="shared" si="79"/>
        <v>1284.5</v>
      </c>
      <c r="W176" s="24">
        <f t="shared" si="59"/>
        <v>14.5</v>
      </c>
      <c r="X176" s="23">
        <f t="shared" si="60"/>
        <v>0</v>
      </c>
      <c r="Y176" s="10">
        <f t="shared" si="61"/>
        <v>1299</v>
      </c>
      <c r="Z176" s="10">
        <f t="shared" si="62"/>
        <v>188.1</v>
      </c>
      <c r="AA176" s="23">
        <v>86.1</v>
      </c>
      <c r="AB176" s="23">
        <v>0.9</v>
      </c>
      <c r="AC176" s="23">
        <v>254</v>
      </c>
      <c r="AD176" s="23">
        <v>36.5</v>
      </c>
      <c r="AE176" s="23">
        <v>0</v>
      </c>
      <c r="AF176" s="10">
        <f t="shared" si="63"/>
        <v>1864.6</v>
      </c>
      <c r="AG176" s="25">
        <v>0</v>
      </c>
      <c r="AH176" s="17">
        <f t="shared" si="64"/>
        <v>10027819</v>
      </c>
      <c r="AI176" s="11">
        <f t="shared" si="65"/>
        <v>513259</v>
      </c>
      <c r="AJ176" s="11">
        <v>1185747</v>
      </c>
      <c r="AK176" s="11">
        <f t="shared" si="66"/>
        <v>17774</v>
      </c>
      <c r="AL176" s="11">
        <f t="shared" si="67"/>
        <v>531033</v>
      </c>
      <c r="AO176" s="32">
        <v>379</v>
      </c>
      <c r="AP176" s="35">
        <f t="shared" si="68"/>
        <v>0</v>
      </c>
      <c r="AQ176" s="1" t="b">
        <f t="shared" si="69"/>
        <v>0</v>
      </c>
      <c r="AR176" s="30">
        <f t="shared" si="70"/>
        <v>0</v>
      </c>
      <c r="AS176" s="31">
        <f t="shared" si="71"/>
        <v>0</v>
      </c>
      <c r="AT176" s="36">
        <f t="shared" si="72"/>
        <v>0</v>
      </c>
      <c r="AU176" s="1" t="b">
        <f t="shared" si="73"/>
        <v>1</v>
      </c>
      <c r="AV176" s="1">
        <f t="shared" si="74"/>
        <v>1236.2625</v>
      </c>
      <c r="AW176" s="31">
        <f t="shared" si="75"/>
        <v>0.14477699999999999</v>
      </c>
      <c r="AX176" s="36">
        <f t="shared" si="76"/>
        <v>188.1</v>
      </c>
      <c r="AY176" s="37">
        <f t="shared" si="77"/>
        <v>0</v>
      </c>
      <c r="AZ176" s="39">
        <f t="shared" si="78"/>
        <v>188.1</v>
      </c>
    </row>
    <row r="177" spans="1:52" x14ac:dyDescent="0.3">
      <c r="A177" s="9">
        <v>380</v>
      </c>
      <c r="B177" s="1" t="s">
        <v>248</v>
      </c>
      <c r="C177" s="1" t="s">
        <v>250</v>
      </c>
      <c r="D177" s="9" t="s">
        <v>441</v>
      </c>
      <c r="E177" s="10">
        <v>581.9</v>
      </c>
      <c r="F177" s="10">
        <v>19.5</v>
      </c>
      <c r="G177" s="10">
        <v>0</v>
      </c>
      <c r="H177" s="10">
        <f t="shared" si="56"/>
        <v>601.4</v>
      </c>
      <c r="I177" s="10">
        <v>229.6</v>
      </c>
      <c r="J177" s="11">
        <v>389422</v>
      </c>
      <c r="K177" s="10">
        <v>76.5</v>
      </c>
      <c r="L177" s="10">
        <v>0.4</v>
      </c>
      <c r="M177" s="10">
        <v>68.2</v>
      </c>
      <c r="N177" s="10">
        <v>24.5</v>
      </c>
      <c r="O177" s="10">
        <v>0</v>
      </c>
      <c r="P177" s="10">
        <f t="shared" si="57"/>
        <v>1000.6</v>
      </c>
      <c r="Q177" s="11">
        <v>0</v>
      </c>
      <c r="R177" s="17">
        <f t="shared" si="58"/>
        <v>5091053</v>
      </c>
      <c r="S177" s="10">
        <v>581.9</v>
      </c>
      <c r="T177" s="10">
        <v>585.1</v>
      </c>
      <c r="U177" s="23"/>
      <c r="V177" s="10">
        <f t="shared" si="79"/>
        <v>585.1</v>
      </c>
      <c r="W177" s="24">
        <f t="shared" si="59"/>
        <v>19.5</v>
      </c>
      <c r="X177" s="23">
        <f t="shared" si="60"/>
        <v>0</v>
      </c>
      <c r="Y177" s="10">
        <f t="shared" si="61"/>
        <v>604.6</v>
      </c>
      <c r="Z177" s="10">
        <f t="shared" si="62"/>
        <v>230.2</v>
      </c>
      <c r="AA177" s="23">
        <v>76.5</v>
      </c>
      <c r="AB177" s="23">
        <v>0.4</v>
      </c>
      <c r="AC177" s="23">
        <v>68.2</v>
      </c>
      <c r="AD177" s="23">
        <v>24.5</v>
      </c>
      <c r="AE177" s="23">
        <v>0</v>
      </c>
      <c r="AF177" s="10">
        <f t="shared" si="63"/>
        <v>1004.4</v>
      </c>
      <c r="AG177" s="25">
        <v>0</v>
      </c>
      <c r="AH177" s="17">
        <f t="shared" si="64"/>
        <v>5401663</v>
      </c>
      <c r="AI177" s="11">
        <f t="shared" si="65"/>
        <v>310610</v>
      </c>
      <c r="AJ177" s="11">
        <v>386797</v>
      </c>
      <c r="AK177" s="11">
        <f t="shared" si="66"/>
        <v>5798</v>
      </c>
      <c r="AL177" s="11">
        <f t="shared" si="67"/>
        <v>316408</v>
      </c>
      <c r="AO177" s="32">
        <v>380</v>
      </c>
      <c r="AP177" s="35">
        <f t="shared" si="68"/>
        <v>0</v>
      </c>
      <c r="AQ177" s="1" t="b">
        <f t="shared" si="69"/>
        <v>0</v>
      </c>
      <c r="AR177" s="30">
        <f t="shared" si="70"/>
        <v>0</v>
      </c>
      <c r="AS177" s="31">
        <f t="shared" si="71"/>
        <v>0</v>
      </c>
      <c r="AT177" s="36">
        <f t="shared" si="72"/>
        <v>0</v>
      </c>
      <c r="AU177" s="1" t="b">
        <f t="shared" si="73"/>
        <v>1</v>
      </c>
      <c r="AV177" s="1">
        <f t="shared" si="74"/>
        <v>376.9425</v>
      </c>
      <c r="AW177" s="31">
        <f t="shared" si="75"/>
        <v>0.38069900000000001</v>
      </c>
      <c r="AX177" s="36">
        <f t="shared" si="76"/>
        <v>230.2</v>
      </c>
      <c r="AY177" s="37">
        <f t="shared" si="77"/>
        <v>0</v>
      </c>
      <c r="AZ177" s="39">
        <f t="shared" si="78"/>
        <v>230.2</v>
      </c>
    </row>
    <row r="178" spans="1:52" x14ac:dyDescent="0.3">
      <c r="A178" s="9">
        <v>381</v>
      </c>
      <c r="B178" s="1" t="s">
        <v>138</v>
      </c>
      <c r="C178" s="1" t="s">
        <v>139</v>
      </c>
      <c r="D178" s="9" t="s">
        <v>440</v>
      </c>
      <c r="E178" s="10">
        <v>325.5</v>
      </c>
      <c r="F178" s="10">
        <v>2</v>
      </c>
      <c r="G178" s="10">
        <v>1</v>
      </c>
      <c r="H178" s="10">
        <f t="shared" si="56"/>
        <v>328.5</v>
      </c>
      <c r="I178" s="10">
        <v>155.5</v>
      </c>
      <c r="J178" s="11">
        <v>79954</v>
      </c>
      <c r="K178" s="10">
        <v>15.7</v>
      </c>
      <c r="L178" s="10">
        <v>2.2000000000000002</v>
      </c>
      <c r="M178" s="10">
        <v>46</v>
      </c>
      <c r="N178" s="10">
        <v>7.4</v>
      </c>
      <c r="O178" s="10">
        <v>0</v>
      </c>
      <c r="P178" s="10">
        <f t="shared" si="57"/>
        <v>555.29999999999995</v>
      </c>
      <c r="Q178" s="11">
        <v>0</v>
      </c>
      <c r="R178" s="17">
        <f t="shared" si="58"/>
        <v>2825366</v>
      </c>
      <c r="S178" s="10">
        <v>316.5</v>
      </c>
      <c r="T178" s="10">
        <v>340</v>
      </c>
      <c r="U178" s="23"/>
      <c r="V178" s="10">
        <f t="shared" si="79"/>
        <v>340</v>
      </c>
      <c r="W178" s="24">
        <f t="shared" si="59"/>
        <v>2</v>
      </c>
      <c r="X178" s="23">
        <f t="shared" si="60"/>
        <v>1</v>
      </c>
      <c r="Y178" s="10">
        <f t="shared" si="61"/>
        <v>343</v>
      </c>
      <c r="Z178" s="10">
        <f t="shared" si="62"/>
        <v>161.1</v>
      </c>
      <c r="AA178" s="23">
        <v>15.7</v>
      </c>
      <c r="AB178" s="23">
        <v>2.2000000000000002</v>
      </c>
      <c r="AC178" s="23">
        <v>46</v>
      </c>
      <c r="AD178" s="23">
        <v>7.4</v>
      </c>
      <c r="AE178" s="23">
        <v>0</v>
      </c>
      <c r="AF178" s="10">
        <f t="shared" si="63"/>
        <v>575.4</v>
      </c>
      <c r="AG178" s="25">
        <v>0</v>
      </c>
      <c r="AH178" s="17">
        <f t="shared" si="64"/>
        <v>3094501</v>
      </c>
      <c r="AI178" s="11">
        <f t="shared" si="65"/>
        <v>269135</v>
      </c>
      <c r="AJ178" s="11">
        <v>228469</v>
      </c>
      <c r="AK178" s="11">
        <f t="shared" si="66"/>
        <v>3425</v>
      </c>
      <c r="AL178" s="11">
        <f t="shared" si="67"/>
        <v>272560</v>
      </c>
      <c r="AO178" s="32">
        <v>381</v>
      </c>
      <c r="AP178" s="35">
        <f t="shared" si="68"/>
        <v>0</v>
      </c>
      <c r="AQ178" s="1" t="b">
        <f t="shared" si="69"/>
        <v>0</v>
      </c>
      <c r="AR178" s="30">
        <f t="shared" si="70"/>
        <v>0</v>
      </c>
      <c r="AS178" s="31">
        <f t="shared" si="71"/>
        <v>0</v>
      </c>
      <c r="AT178" s="36">
        <f t="shared" si="72"/>
        <v>0</v>
      </c>
      <c r="AU178" s="1" t="b">
        <f t="shared" si="73"/>
        <v>1</v>
      </c>
      <c r="AV178" s="1">
        <f t="shared" si="74"/>
        <v>53.212499999999999</v>
      </c>
      <c r="AW178" s="31">
        <f t="shared" si="75"/>
        <v>0.46957700000000002</v>
      </c>
      <c r="AX178" s="36">
        <f t="shared" si="76"/>
        <v>161.1</v>
      </c>
      <c r="AY178" s="37">
        <f t="shared" si="77"/>
        <v>0</v>
      </c>
      <c r="AZ178" s="39">
        <f t="shared" si="78"/>
        <v>161.1</v>
      </c>
    </row>
    <row r="179" spans="1:52" x14ac:dyDescent="0.3">
      <c r="A179" s="9">
        <v>382</v>
      </c>
      <c r="B179" s="1" t="s">
        <v>313</v>
      </c>
      <c r="C179" s="1" t="s">
        <v>314</v>
      </c>
      <c r="D179" s="9" t="s">
        <v>441</v>
      </c>
      <c r="E179" s="10">
        <v>1107</v>
      </c>
      <c r="F179" s="10">
        <v>15.5</v>
      </c>
      <c r="G179" s="10">
        <v>0</v>
      </c>
      <c r="H179" s="10">
        <f t="shared" si="56"/>
        <v>1122.5</v>
      </c>
      <c r="I179" s="10">
        <v>229.8</v>
      </c>
      <c r="J179" s="11">
        <v>181090</v>
      </c>
      <c r="K179" s="10">
        <v>35.6</v>
      </c>
      <c r="L179" s="10">
        <v>16</v>
      </c>
      <c r="M179" s="10">
        <v>284.39999999999998</v>
      </c>
      <c r="N179" s="10">
        <v>19.100000000000001</v>
      </c>
      <c r="O179" s="10">
        <v>0</v>
      </c>
      <c r="P179" s="10">
        <f t="shared" si="57"/>
        <v>1707.4</v>
      </c>
      <c r="Q179" s="11">
        <v>72800</v>
      </c>
      <c r="R179" s="17">
        <f t="shared" si="58"/>
        <v>8760051</v>
      </c>
      <c r="S179" s="10">
        <v>1075.5999999999999</v>
      </c>
      <c r="T179" s="10">
        <v>1146.5999999999999</v>
      </c>
      <c r="U179" s="23"/>
      <c r="V179" s="10">
        <f t="shared" si="79"/>
        <v>1146.5999999999999</v>
      </c>
      <c r="W179" s="24">
        <f t="shared" si="59"/>
        <v>15.5</v>
      </c>
      <c r="X179" s="23">
        <f t="shared" si="60"/>
        <v>0</v>
      </c>
      <c r="Y179" s="10">
        <f t="shared" si="61"/>
        <v>1162.0999999999999</v>
      </c>
      <c r="Z179" s="10">
        <f t="shared" si="62"/>
        <v>222.3</v>
      </c>
      <c r="AA179" s="23">
        <v>35.6</v>
      </c>
      <c r="AB179" s="23">
        <v>16</v>
      </c>
      <c r="AC179" s="23">
        <v>284.39999999999998</v>
      </c>
      <c r="AD179" s="23">
        <v>19.100000000000001</v>
      </c>
      <c r="AE179" s="23">
        <v>0</v>
      </c>
      <c r="AF179" s="10">
        <f t="shared" si="63"/>
        <v>1739.5</v>
      </c>
      <c r="AG179" s="25">
        <v>72800</v>
      </c>
      <c r="AH179" s="17">
        <f t="shared" si="64"/>
        <v>9427831</v>
      </c>
      <c r="AI179" s="11">
        <f t="shared" si="65"/>
        <v>667780</v>
      </c>
      <c r="AJ179" s="11">
        <v>1447014</v>
      </c>
      <c r="AK179" s="11">
        <f t="shared" si="66"/>
        <v>21690</v>
      </c>
      <c r="AL179" s="11">
        <f t="shared" si="67"/>
        <v>689470</v>
      </c>
      <c r="AO179" s="32">
        <v>382</v>
      </c>
      <c r="AP179" s="35">
        <f t="shared" si="68"/>
        <v>0</v>
      </c>
      <c r="AQ179" s="1" t="b">
        <f t="shared" si="69"/>
        <v>0</v>
      </c>
      <c r="AR179" s="30">
        <f t="shared" si="70"/>
        <v>0</v>
      </c>
      <c r="AS179" s="31">
        <f t="shared" si="71"/>
        <v>0</v>
      </c>
      <c r="AT179" s="36">
        <f t="shared" si="72"/>
        <v>0</v>
      </c>
      <c r="AU179" s="1" t="b">
        <f t="shared" si="73"/>
        <v>1</v>
      </c>
      <c r="AV179" s="1">
        <f t="shared" si="74"/>
        <v>1066.8488</v>
      </c>
      <c r="AW179" s="31">
        <f t="shared" si="75"/>
        <v>0.19128899999999999</v>
      </c>
      <c r="AX179" s="36">
        <f t="shared" si="76"/>
        <v>222.3</v>
      </c>
      <c r="AY179" s="37">
        <f t="shared" si="77"/>
        <v>0</v>
      </c>
      <c r="AZ179" s="39">
        <f t="shared" si="78"/>
        <v>222.3</v>
      </c>
    </row>
    <row r="180" spans="1:52" x14ac:dyDescent="0.3">
      <c r="A180" s="9">
        <v>383</v>
      </c>
      <c r="B180" s="1" t="s">
        <v>333</v>
      </c>
      <c r="C180" s="1" t="s">
        <v>335</v>
      </c>
      <c r="D180" s="9" t="s">
        <v>441</v>
      </c>
      <c r="E180" s="10">
        <v>6565.2</v>
      </c>
      <c r="F180" s="10">
        <v>100</v>
      </c>
      <c r="G180" s="10">
        <v>1</v>
      </c>
      <c r="H180" s="10">
        <f t="shared" si="56"/>
        <v>6666.2</v>
      </c>
      <c r="I180" s="10">
        <v>233.5</v>
      </c>
      <c r="J180" s="11">
        <v>1918340</v>
      </c>
      <c r="K180" s="10">
        <v>377</v>
      </c>
      <c r="L180" s="10">
        <v>79.5</v>
      </c>
      <c r="M180" s="10">
        <v>1397.1</v>
      </c>
      <c r="N180" s="10">
        <v>71.8</v>
      </c>
      <c r="O180" s="10">
        <v>0</v>
      </c>
      <c r="P180" s="10">
        <f t="shared" si="57"/>
        <v>8825.1</v>
      </c>
      <c r="Q180" s="11">
        <v>985600</v>
      </c>
      <c r="R180" s="17">
        <f t="shared" si="58"/>
        <v>45887709</v>
      </c>
      <c r="S180" s="10">
        <v>6565.2</v>
      </c>
      <c r="T180" s="10">
        <v>6688.1</v>
      </c>
      <c r="U180" s="23"/>
      <c r="V180" s="10">
        <f t="shared" si="79"/>
        <v>6688.1</v>
      </c>
      <c r="W180" s="24">
        <f t="shared" si="59"/>
        <v>100</v>
      </c>
      <c r="X180" s="23">
        <f t="shared" si="60"/>
        <v>1</v>
      </c>
      <c r="Y180" s="10">
        <f t="shared" si="61"/>
        <v>6789.1</v>
      </c>
      <c r="Z180" s="10">
        <f t="shared" si="62"/>
        <v>237.9</v>
      </c>
      <c r="AA180" s="23">
        <v>377</v>
      </c>
      <c r="AB180" s="23">
        <v>79.5</v>
      </c>
      <c r="AC180" s="23">
        <v>1397.1</v>
      </c>
      <c r="AD180" s="23">
        <v>71.8</v>
      </c>
      <c r="AE180" s="23">
        <v>0</v>
      </c>
      <c r="AF180" s="10">
        <f t="shared" si="63"/>
        <v>8952.4</v>
      </c>
      <c r="AG180" s="25">
        <v>985600</v>
      </c>
      <c r="AH180" s="17">
        <f t="shared" si="64"/>
        <v>49131607</v>
      </c>
      <c r="AI180" s="11">
        <f t="shared" si="65"/>
        <v>3243898</v>
      </c>
      <c r="AJ180" s="11">
        <v>8649900</v>
      </c>
      <c r="AK180" s="11">
        <f t="shared" si="66"/>
        <v>129658</v>
      </c>
      <c r="AL180" s="11">
        <f t="shared" si="67"/>
        <v>3373556</v>
      </c>
      <c r="AO180" s="32">
        <v>383</v>
      </c>
      <c r="AP180" s="35">
        <f t="shared" si="68"/>
        <v>0</v>
      </c>
      <c r="AQ180" s="1" t="b">
        <f t="shared" si="69"/>
        <v>0</v>
      </c>
      <c r="AR180" s="30">
        <f t="shared" si="70"/>
        <v>0</v>
      </c>
      <c r="AS180" s="31">
        <f t="shared" si="71"/>
        <v>0</v>
      </c>
      <c r="AT180" s="36">
        <f t="shared" si="72"/>
        <v>0</v>
      </c>
      <c r="AU180" s="1" t="b">
        <f t="shared" si="73"/>
        <v>0</v>
      </c>
      <c r="AV180" s="1">
        <f t="shared" si="74"/>
        <v>0</v>
      </c>
      <c r="AW180" s="31">
        <f t="shared" si="75"/>
        <v>0</v>
      </c>
      <c r="AX180" s="36">
        <f t="shared" si="76"/>
        <v>0</v>
      </c>
      <c r="AY180" s="37">
        <f t="shared" si="77"/>
        <v>237.9</v>
      </c>
      <c r="AZ180" s="39">
        <f t="shared" si="78"/>
        <v>237.9</v>
      </c>
    </row>
    <row r="181" spans="1:52" x14ac:dyDescent="0.3">
      <c r="A181" s="9">
        <v>384</v>
      </c>
      <c r="B181" s="1" t="s">
        <v>333</v>
      </c>
      <c r="C181" s="1" t="s">
        <v>198</v>
      </c>
      <c r="D181" s="9" t="s">
        <v>440</v>
      </c>
      <c r="E181" s="10">
        <v>244.5</v>
      </c>
      <c r="F181" s="10">
        <v>4.5</v>
      </c>
      <c r="G181" s="10">
        <v>0</v>
      </c>
      <c r="H181" s="10">
        <f t="shared" si="56"/>
        <v>249</v>
      </c>
      <c r="I181" s="10">
        <v>154.19999999999999</v>
      </c>
      <c r="J181" s="11">
        <v>246275</v>
      </c>
      <c r="K181" s="10">
        <v>48.4</v>
      </c>
      <c r="L181" s="10">
        <v>0</v>
      </c>
      <c r="M181" s="10">
        <v>19.8</v>
      </c>
      <c r="N181" s="10">
        <v>6.1</v>
      </c>
      <c r="O181" s="10">
        <v>0</v>
      </c>
      <c r="P181" s="10">
        <f t="shared" si="57"/>
        <v>477.5</v>
      </c>
      <c r="Q181" s="11">
        <v>0</v>
      </c>
      <c r="R181" s="17">
        <f t="shared" si="58"/>
        <v>2429520</v>
      </c>
      <c r="S181" s="10">
        <v>244.5</v>
      </c>
      <c r="T181" s="10">
        <v>251</v>
      </c>
      <c r="U181" s="23"/>
      <c r="V181" s="10">
        <f t="shared" si="79"/>
        <v>251</v>
      </c>
      <c r="W181" s="24">
        <f t="shared" si="59"/>
        <v>4.5</v>
      </c>
      <c r="X181" s="23">
        <f t="shared" si="60"/>
        <v>0</v>
      </c>
      <c r="Y181" s="10">
        <f t="shared" si="61"/>
        <v>255.5</v>
      </c>
      <c r="Z181" s="10">
        <f t="shared" si="62"/>
        <v>153.80000000000001</v>
      </c>
      <c r="AA181" s="23">
        <v>48.4</v>
      </c>
      <c r="AB181" s="23">
        <v>0</v>
      </c>
      <c r="AC181" s="23">
        <v>19.8</v>
      </c>
      <c r="AD181" s="23">
        <v>6.1</v>
      </c>
      <c r="AE181" s="23">
        <v>0</v>
      </c>
      <c r="AF181" s="10">
        <f t="shared" si="63"/>
        <v>483.6</v>
      </c>
      <c r="AG181" s="25">
        <v>0</v>
      </c>
      <c r="AH181" s="17">
        <f t="shared" si="64"/>
        <v>2600801</v>
      </c>
      <c r="AI181" s="11">
        <f t="shared" si="65"/>
        <v>171281</v>
      </c>
      <c r="AJ181" s="11">
        <v>285304</v>
      </c>
      <c r="AK181" s="11">
        <f t="shared" si="66"/>
        <v>4277</v>
      </c>
      <c r="AL181" s="11">
        <f t="shared" si="67"/>
        <v>175558</v>
      </c>
      <c r="AO181" s="32">
        <v>384</v>
      </c>
      <c r="AP181" s="35">
        <f t="shared" si="68"/>
        <v>0</v>
      </c>
      <c r="AQ181" s="1" t="b">
        <f t="shared" si="69"/>
        <v>1</v>
      </c>
      <c r="AR181" s="30">
        <f t="shared" si="70"/>
        <v>1501.3530000000001</v>
      </c>
      <c r="AS181" s="31">
        <f t="shared" si="71"/>
        <v>0.60214299999999998</v>
      </c>
      <c r="AT181" s="36">
        <f t="shared" si="72"/>
        <v>153.80000000000001</v>
      </c>
      <c r="AU181" s="1" t="b">
        <f t="shared" si="73"/>
        <v>0</v>
      </c>
      <c r="AV181" s="1">
        <f t="shared" si="74"/>
        <v>0</v>
      </c>
      <c r="AW181" s="31">
        <f t="shared" si="75"/>
        <v>0</v>
      </c>
      <c r="AX181" s="36">
        <f t="shared" si="76"/>
        <v>0</v>
      </c>
      <c r="AY181" s="37">
        <f t="shared" si="77"/>
        <v>0</v>
      </c>
      <c r="AZ181" s="39">
        <f t="shared" si="78"/>
        <v>153.80000000000001</v>
      </c>
    </row>
    <row r="182" spans="1:52" x14ac:dyDescent="0.3">
      <c r="A182" s="9">
        <v>385</v>
      </c>
      <c r="B182" s="1" t="s">
        <v>58</v>
      </c>
      <c r="C182" s="1" t="s">
        <v>62</v>
      </c>
      <c r="D182" s="9" t="s">
        <v>441</v>
      </c>
      <c r="E182" s="10">
        <v>5580</v>
      </c>
      <c r="F182" s="10">
        <v>38.5</v>
      </c>
      <c r="G182" s="10">
        <v>0</v>
      </c>
      <c r="H182" s="10">
        <f t="shared" si="56"/>
        <v>5618.5</v>
      </c>
      <c r="I182" s="10">
        <v>196.9</v>
      </c>
      <c r="J182" s="11">
        <v>1189228</v>
      </c>
      <c r="K182" s="10">
        <v>233.7</v>
      </c>
      <c r="L182" s="10">
        <v>22.6</v>
      </c>
      <c r="M182" s="10">
        <v>500.9</v>
      </c>
      <c r="N182" s="10">
        <v>102.7</v>
      </c>
      <c r="O182" s="10">
        <v>0</v>
      </c>
      <c r="P182" s="10">
        <f t="shared" si="57"/>
        <v>6675.3</v>
      </c>
      <c r="Q182" s="11">
        <v>3849042</v>
      </c>
      <c r="R182" s="17">
        <f t="shared" si="58"/>
        <v>37812968</v>
      </c>
      <c r="S182" s="10">
        <v>5564.6</v>
      </c>
      <c r="T182" s="10">
        <v>5578.4</v>
      </c>
      <c r="U182" s="23"/>
      <c r="V182" s="10">
        <f t="shared" si="79"/>
        <v>5578.4</v>
      </c>
      <c r="W182" s="24">
        <f t="shared" si="59"/>
        <v>38.5</v>
      </c>
      <c r="X182" s="23">
        <f t="shared" si="60"/>
        <v>0</v>
      </c>
      <c r="Y182" s="10">
        <f t="shared" si="61"/>
        <v>5616.9</v>
      </c>
      <c r="Z182" s="10">
        <f t="shared" si="62"/>
        <v>196.8</v>
      </c>
      <c r="AA182" s="23">
        <v>233.7</v>
      </c>
      <c r="AB182" s="23">
        <v>22.6</v>
      </c>
      <c r="AC182" s="23">
        <v>500.9</v>
      </c>
      <c r="AD182" s="23">
        <v>102.7</v>
      </c>
      <c r="AE182" s="23">
        <v>0</v>
      </c>
      <c r="AF182" s="10">
        <f t="shared" si="63"/>
        <v>6673.6</v>
      </c>
      <c r="AG182" s="25">
        <v>3849042</v>
      </c>
      <c r="AH182" s="17">
        <f t="shared" si="64"/>
        <v>39739663</v>
      </c>
      <c r="AI182" s="11">
        <f t="shared" si="65"/>
        <v>1926695</v>
      </c>
      <c r="AJ182" s="11">
        <v>5283858</v>
      </c>
      <c r="AK182" s="11">
        <f t="shared" si="66"/>
        <v>79203</v>
      </c>
      <c r="AL182" s="11">
        <f t="shared" si="67"/>
        <v>2005898</v>
      </c>
      <c r="AO182" s="32">
        <v>385</v>
      </c>
      <c r="AP182" s="35">
        <f t="shared" si="68"/>
        <v>0</v>
      </c>
      <c r="AQ182" s="1" t="b">
        <f t="shared" si="69"/>
        <v>0</v>
      </c>
      <c r="AR182" s="30">
        <f t="shared" si="70"/>
        <v>0</v>
      </c>
      <c r="AS182" s="31">
        <f t="shared" si="71"/>
        <v>0</v>
      </c>
      <c r="AT182" s="36">
        <f t="shared" si="72"/>
        <v>0</v>
      </c>
      <c r="AU182" s="1" t="b">
        <f t="shared" si="73"/>
        <v>0</v>
      </c>
      <c r="AV182" s="1">
        <f t="shared" si="74"/>
        <v>0</v>
      </c>
      <c r="AW182" s="31">
        <f t="shared" si="75"/>
        <v>0</v>
      </c>
      <c r="AX182" s="36">
        <f t="shared" si="76"/>
        <v>0</v>
      </c>
      <c r="AY182" s="37">
        <f t="shared" si="77"/>
        <v>196.8</v>
      </c>
      <c r="AZ182" s="39">
        <f t="shared" si="78"/>
        <v>196.8</v>
      </c>
    </row>
    <row r="183" spans="1:52" x14ac:dyDescent="0.3">
      <c r="A183" s="9">
        <v>386</v>
      </c>
      <c r="B183" s="1" t="s">
        <v>164</v>
      </c>
      <c r="C183" s="1" t="s">
        <v>165</v>
      </c>
      <c r="D183" s="9" t="s">
        <v>440</v>
      </c>
      <c r="E183" s="10">
        <v>223.5</v>
      </c>
      <c r="F183" s="10">
        <v>5</v>
      </c>
      <c r="G183" s="10">
        <v>0</v>
      </c>
      <c r="H183" s="10">
        <f t="shared" si="56"/>
        <v>228.5</v>
      </c>
      <c r="I183" s="10">
        <v>153.9</v>
      </c>
      <c r="J183" s="11">
        <v>84553</v>
      </c>
      <c r="K183" s="10">
        <v>16.600000000000001</v>
      </c>
      <c r="L183" s="10">
        <v>0.2</v>
      </c>
      <c r="M183" s="10">
        <v>44.6</v>
      </c>
      <c r="N183" s="10">
        <v>4.4000000000000004</v>
      </c>
      <c r="O183" s="10">
        <v>0</v>
      </c>
      <c r="P183" s="10">
        <f t="shared" si="57"/>
        <v>448.2</v>
      </c>
      <c r="Q183" s="11">
        <v>5600</v>
      </c>
      <c r="R183" s="17">
        <f t="shared" si="58"/>
        <v>2286042</v>
      </c>
      <c r="S183" s="10">
        <v>220</v>
      </c>
      <c r="T183" s="10">
        <v>211.5</v>
      </c>
      <c r="U183" s="23"/>
      <c r="V183" s="10">
        <f t="shared" si="79"/>
        <v>215.8</v>
      </c>
      <c r="W183" s="24">
        <f t="shared" si="59"/>
        <v>5</v>
      </c>
      <c r="X183" s="23">
        <f t="shared" si="60"/>
        <v>0</v>
      </c>
      <c r="Y183" s="10">
        <f t="shared" si="61"/>
        <v>220.8</v>
      </c>
      <c r="Z183" s="10">
        <f t="shared" si="62"/>
        <v>153.30000000000001</v>
      </c>
      <c r="AA183" s="23">
        <v>16.600000000000001</v>
      </c>
      <c r="AB183" s="23">
        <v>0.2</v>
      </c>
      <c r="AC183" s="23">
        <v>44.6</v>
      </c>
      <c r="AD183" s="23">
        <v>4.4000000000000004</v>
      </c>
      <c r="AE183" s="23">
        <v>0</v>
      </c>
      <c r="AF183" s="10">
        <f t="shared" si="63"/>
        <v>439.9</v>
      </c>
      <c r="AG183" s="25">
        <v>5600</v>
      </c>
      <c r="AH183" s="17">
        <f t="shared" si="64"/>
        <v>2371382</v>
      </c>
      <c r="AI183" s="11">
        <f t="shared" si="65"/>
        <v>85340</v>
      </c>
      <c r="AJ183" s="11">
        <v>372364</v>
      </c>
      <c r="AK183" s="11">
        <f t="shared" si="66"/>
        <v>5582</v>
      </c>
      <c r="AL183" s="11">
        <f t="shared" si="67"/>
        <v>90922</v>
      </c>
      <c r="AO183" s="32">
        <v>386</v>
      </c>
      <c r="AP183" s="35">
        <f t="shared" si="68"/>
        <v>0</v>
      </c>
      <c r="AQ183" s="1" t="b">
        <f t="shared" si="69"/>
        <v>1</v>
      </c>
      <c r="AR183" s="30">
        <f t="shared" si="70"/>
        <v>1166.3240000000001</v>
      </c>
      <c r="AS183" s="31">
        <f t="shared" si="71"/>
        <v>0.69412399999999996</v>
      </c>
      <c r="AT183" s="36">
        <f t="shared" si="72"/>
        <v>153.30000000000001</v>
      </c>
      <c r="AU183" s="1" t="b">
        <f t="shared" si="73"/>
        <v>0</v>
      </c>
      <c r="AV183" s="1">
        <f t="shared" si="74"/>
        <v>0</v>
      </c>
      <c r="AW183" s="31">
        <f t="shared" si="75"/>
        <v>0</v>
      </c>
      <c r="AX183" s="36">
        <f t="shared" si="76"/>
        <v>0</v>
      </c>
      <c r="AY183" s="37">
        <f t="shared" si="77"/>
        <v>0</v>
      </c>
      <c r="AZ183" s="39">
        <f t="shared" si="78"/>
        <v>153.30000000000001</v>
      </c>
    </row>
    <row r="184" spans="1:52" x14ac:dyDescent="0.3">
      <c r="A184" s="9">
        <v>387</v>
      </c>
      <c r="B184" s="1" t="s">
        <v>413</v>
      </c>
      <c r="C184" s="1" t="s">
        <v>414</v>
      </c>
      <c r="D184" s="9" t="s">
        <v>441</v>
      </c>
      <c r="E184" s="10">
        <v>150</v>
      </c>
      <c r="F184" s="10">
        <v>4.5</v>
      </c>
      <c r="G184" s="10">
        <v>0</v>
      </c>
      <c r="H184" s="10">
        <f t="shared" si="56"/>
        <v>154.5</v>
      </c>
      <c r="I184" s="10">
        <v>134.4</v>
      </c>
      <c r="J184" s="11">
        <v>140515</v>
      </c>
      <c r="K184" s="10">
        <v>27.6</v>
      </c>
      <c r="L184" s="10">
        <v>0</v>
      </c>
      <c r="M184" s="10">
        <v>56</v>
      </c>
      <c r="N184" s="10">
        <v>4.2</v>
      </c>
      <c r="O184" s="10">
        <v>0</v>
      </c>
      <c r="P184" s="10">
        <f t="shared" si="57"/>
        <v>376.7</v>
      </c>
      <c r="Q184" s="11">
        <v>0</v>
      </c>
      <c r="R184" s="17">
        <f t="shared" si="58"/>
        <v>1916650</v>
      </c>
      <c r="S184" s="10">
        <v>136</v>
      </c>
      <c r="T184" s="10">
        <v>138</v>
      </c>
      <c r="U184" s="23"/>
      <c r="V184" s="10">
        <f t="shared" si="79"/>
        <v>138</v>
      </c>
      <c r="W184" s="24">
        <f t="shared" si="59"/>
        <v>4.5</v>
      </c>
      <c r="X184" s="23">
        <f t="shared" si="60"/>
        <v>0</v>
      </c>
      <c r="Y184" s="10">
        <f t="shared" si="61"/>
        <v>142.5</v>
      </c>
      <c r="Z184" s="10">
        <f t="shared" si="62"/>
        <v>128.5</v>
      </c>
      <c r="AA184" s="23">
        <v>27.6</v>
      </c>
      <c r="AB184" s="23">
        <v>0</v>
      </c>
      <c r="AC184" s="23">
        <v>56</v>
      </c>
      <c r="AD184" s="23">
        <v>4.2</v>
      </c>
      <c r="AE184" s="23">
        <v>0</v>
      </c>
      <c r="AF184" s="10">
        <f t="shared" si="63"/>
        <v>358.8</v>
      </c>
      <c r="AG184" s="25">
        <v>0</v>
      </c>
      <c r="AH184" s="17">
        <f t="shared" si="64"/>
        <v>1929626</v>
      </c>
      <c r="AI184" s="11">
        <f t="shared" si="65"/>
        <v>12976</v>
      </c>
      <c r="AJ184" s="11">
        <v>197896</v>
      </c>
      <c r="AK184" s="11">
        <f t="shared" si="66"/>
        <v>2966</v>
      </c>
      <c r="AL184" s="11">
        <f t="shared" si="67"/>
        <v>15942</v>
      </c>
      <c r="AO184" s="32">
        <v>387</v>
      </c>
      <c r="AP184" s="35">
        <f t="shared" si="68"/>
        <v>0</v>
      </c>
      <c r="AQ184" s="1" t="b">
        <f t="shared" si="69"/>
        <v>1</v>
      </c>
      <c r="AR184" s="30">
        <f t="shared" si="70"/>
        <v>410.33800000000002</v>
      </c>
      <c r="AS184" s="31">
        <f t="shared" si="71"/>
        <v>0.901675</v>
      </c>
      <c r="AT184" s="36">
        <f t="shared" si="72"/>
        <v>128.5</v>
      </c>
      <c r="AU184" s="1" t="b">
        <f t="shared" si="73"/>
        <v>0</v>
      </c>
      <c r="AV184" s="1">
        <f t="shared" si="74"/>
        <v>0</v>
      </c>
      <c r="AW184" s="31">
        <f t="shared" si="75"/>
        <v>0</v>
      </c>
      <c r="AX184" s="36">
        <f t="shared" si="76"/>
        <v>0</v>
      </c>
      <c r="AY184" s="37">
        <f t="shared" si="77"/>
        <v>0</v>
      </c>
      <c r="AZ184" s="39">
        <f t="shared" si="78"/>
        <v>128.5</v>
      </c>
    </row>
    <row r="185" spans="1:52" x14ac:dyDescent="0.3">
      <c r="A185" s="9">
        <v>388</v>
      </c>
      <c r="B185" s="1" t="s">
        <v>128</v>
      </c>
      <c r="C185" s="1" t="s">
        <v>129</v>
      </c>
      <c r="D185" s="9" t="s">
        <v>440</v>
      </c>
      <c r="E185" s="10">
        <v>334.3</v>
      </c>
      <c r="F185" s="10">
        <v>3</v>
      </c>
      <c r="G185" s="10">
        <v>0</v>
      </c>
      <c r="H185" s="10">
        <f t="shared" si="56"/>
        <v>337.3</v>
      </c>
      <c r="I185" s="10">
        <v>159</v>
      </c>
      <c r="J185" s="11">
        <v>48815</v>
      </c>
      <c r="K185" s="10">
        <v>9.6</v>
      </c>
      <c r="L185" s="10">
        <v>0</v>
      </c>
      <c r="M185" s="10">
        <v>44.5</v>
      </c>
      <c r="N185" s="10">
        <v>13.3</v>
      </c>
      <c r="O185" s="10">
        <v>0</v>
      </c>
      <c r="P185" s="10">
        <f t="shared" si="57"/>
        <v>563.70000000000005</v>
      </c>
      <c r="Q185" s="11">
        <v>0</v>
      </c>
      <c r="R185" s="17">
        <f t="shared" si="58"/>
        <v>2868106</v>
      </c>
      <c r="S185" s="10">
        <v>330.2</v>
      </c>
      <c r="T185" s="10">
        <v>331.2</v>
      </c>
      <c r="U185" s="23"/>
      <c r="V185" s="10">
        <f t="shared" si="79"/>
        <v>331.2</v>
      </c>
      <c r="W185" s="24">
        <f t="shared" si="59"/>
        <v>3</v>
      </c>
      <c r="X185" s="23">
        <f t="shared" si="60"/>
        <v>0</v>
      </c>
      <c r="Y185" s="10">
        <f t="shared" si="61"/>
        <v>334.2</v>
      </c>
      <c r="Z185" s="10">
        <f t="shared" si="62"/>
        <v>157.9</v>
      </c>
      <c r="AA185" s="23">
        <v>9.6</v>
      </c>
      <c r="AB185" s="23">
        <v>0</v>
      </c>
      <c r="AC185" s="23">
        <v>44.5</v>
      </c>
      <c r="AD185" s="23">
        <v>13.3</v>
      </c>
      <c r="AE185" s="23">
        <v>0</v>
      </c>
      <c r="AF185" s="10">
        <f t="shared" si="63"/>
        <v>559.5</v>
      </c>
      <c r="AG185" s="25">
        <v>0</v>
      </c>
      <c r="AH185" s="17">
        <f t="shared" si="64"/>
        <v>3008991</v>
      </c>
      <c r="AI185" s="11">
        <f t="shared" si="65"/>
        <v>140885</v>
      </c>
      <c r="AJ185" s="11">
        <v>391399</v>
      </c>
      <c r="AK185" s="11">
        <f t="shared" si="66"/>
        <v>5867</v>
      </c>
      <c r="AL185" s="11">
        <f t="shared" si="67"/>
        <v>146752</v>
      </c>
      <c r="AO185" s="32">
        <v>388</v>
      </c>
      <c r="AP185" s="35">
        <f t="shared" si="68"/>
        <v>0</v>
      </c>
      <c r="AQ185" s="1" t="b">
        <f t="shared" si="69"/>
        <v>0</v>
      </c>
      <c r="AR185" s="30">
        <f t="shared" si="70"/>
        <v>0</v>
      </c>
      <c r="AS185" s="31">
        <f t="shared" si="71"/>
        <v>0</v>
      </c>
      <c r="AT185" s="36">
        <f t="shared" si="72"/>
        <v>0</v>
      </c>
      <c r="AU185" s="1" t="b">
        <f t="shared" si="73"/>
        <v>1</v>
      </c>
      <c r="AV185" s="1">
        <f t="shared" si="74"/>
        <v>42.322499999999998</v>
      </c>
      <c r="AW185" s="31">
        <f t="shared" si="75"/>
        <v>0.47256700000000001</v>
      </c>
      <c r="AX185" s="36">
        <f t="shared" si="76"/>
        <v>157.9</v>
      </c>
      <c r="AY185" s="37">
        <f t="shared" si="77"/>
        <v>0</v>
      </c>
      <c r="AZ185" s="39">
        <f t="shared" si="78"/>
        <v>157.9</v>
      </c>
    </row>
    <row r="186" spans="1:52" x14ac:dyDescent="0.3">
      <c r="A186" s="9">
        <v>389</v>
      </c>
      <c r="B186" s="1" t="s">
        <v>164</v>
      </c>
      <c r="C186" s="1" t="s">
        <v>166</v>
      </c>
      <c r="D186" s="9" t="s">
        <v>441</v>
      </c>
      <c r="E186" s="10">
        <v>566</v>
      </c>
      <c r="F186" s="10">
        <v>9</v>
      </c>
      <c r="G186" s="10">
        <v>0</v>
      </c>
      <c r="H186" s="10">
        <f t="shared" si="56"/>
        <v>575</v>
      </c>
      <c r="I186" s="10">
        <v>224.7</v>
      </c>
      <c r="J186" s="11">
        <v>210726</v>
      </c>
      <c r="K186" s="10">
        <v>41.4</v>
      </c>
      <c r="L186" s="10">
        <v>0</v>
      </c>
      <c r="M186" s="10">
        <v>197.9</v>
      </c>
      <c r="N186" s="10">
        <v>12.3</v>
      </c>
      <c r="O186" s="10">
        <v>0</v>
      </c>
      <c r="P186" s="10">
        <f t="shared" si="57"/>
        <v>1051.3</v>
      </c>
      <c r="Q186" s="11">
        <v>1960</v>
      </c>
      <c r="R186" s="17">
        <f t="shared" si="58"/>
        <v>5350974</v>
      </c>
      <c r="S186" s="10">
        <v>522.5</v>
      </c>
      <c r="T186" s="10">
        <v>525.5</v>
      </c>
      <c r="U186" s="23"/>
      <c r="V186" s="10">
        <f t="shared" si="79"/>
        <v>525.5</v>
      </c>
      <c r="W186" s="24">
        <f t="shared" si="59"/>
        <v>9</v>
      </c>
      <c r="X186" s="23">
        <f t="shared" si="60"/>
        <v>0</v>
      </c>
      <c r="Y186" s="10">
        <f t="shared" si="61"/>
        <v>534.5</v>
      </c>
      <c r="Z186" s="10">
        <f t="shared" si="62"/>
        <v>216.2</v>
      </c>
      <c r="AA186" s="23">
        <v>41.4</v>
      </c>
      <c r="AB186" s="23">
        <v>0</v>
      </c>
      <c r="AC186" s="23">
        <v>197.9</v>
      </c>
      <c r="AD186" s="23">
        <v>12.3</v>
      </c>
      <c r="AE186" s="23">
        <v>0</v>
      </c>
      <c r="AF186" s="10">
        <f t="shared" si="63"/>
        <v>1002.3</v>
      </c>
      <c r="AG186" s="25">
        <v>1960</v>
      </c>
      <c r="AH186" s="17">
        <f t="shared" si="64"/>
        <v>5392329</v>
      </c>
      <c r="AI186" s="11">
        <f t="shared" si="65"/>
        <v>41355</v>
      </c>
      <c r="AJ186" s="11">
        <v>636641</v>
      </c>
      <c r="AK186" s="11">
        <f t="shared" si="66"/>
        <v>9543</v>
      </c>
      <c r="AL186" s="11">
        <f t="shared" si="67"/>
        <v>50898</v>
      </c>
      <c r="AO186" s="32">
        <v>389</v>
      </c>
      <c r="AP186" s="35">
        <f t="shared" si="68"/>
        <v>0</v>
      </c>
      <c r="AQ186" s="1" t="b">
        <f t="shared" si="69"/>
        <v>0</v>
      </c>
      <c r="AR186" s="30">
        <f t="shared" si="70"/>
        <v>0</v>
      </c>
      <c r="AS186" s="31">
        <f t="shared" si="71"/>
        <v>0</v>
      </c>
      <c r="AT186" s="36">
        <f t="shared" si="72"/>
        <v>0</v>
      </c>
      <c r="AU186" s="1" t="b">
        <f t="shared" si="73"/>
        <v>1</v>
      </c>
      <c r="AV186" s="1">
        <f t="shared" si="74"/>
        <v>290.19380000000001</v>
      </c>
      <c r="AW186" s="31">
        <f t="shared" si="75"/>
        <v>0.40451500000000001</v>
      </c>
      <c r="AX186" s="36">
        <f t="shared" si="76"/>
        <v>216.2</v>
      </c>
      <c r="AY186" s="37">
        <f t="shared" si="77"/>
        <v>0</v>
      </c>
      <c r="AZ186" s="39">
        <f t="shared" si="78"/>
        <v>216.2</v>
      </c>
    </row>
    <row r="187" spans="1:52" x14ac:dyDescent="0.3">
      <c r="A187" s="9">
        <v>390</v>
      </c>
      <c r="B187" s="1" t="s">
        <v>164</v>
      </c>
      <c r="C187" s="1" t="s">
        <v>167</v>
      </c>
      <c r="D187" s="9" t="s">
        <v>440</v>
      </c>
      <c r="E187" s="10">
        <v>99</v>
      </c>
      <c r="F187" s="10">
        <v>0.5</v>
      </c>
      <c r="G187" s="10">
        <v>0</v>
      </c>
      <c r="H187" s="10">
        <f t="shared" si="56"/>
        <v>99.5</v>
      </c>
      <c r="I187" s="10">
        <v>100.9</v>
      </c>
      <c r="J187" s="11">
        <v>19790</v>
      </c>
      <c r="K187" s="10">
        <v>3.9</v>
      </c>
      <c r="L187" s="10">
        <v>0</v>
      </c>
      <c r="M187" s="10">
        <v>29.5</v>
      </c>
      <c r="N187" s="10">
        <v>0</v>
      </c>
      <c r="O187" s="10">
        <v>0</v>
      </c>
      <c r="P187" s="10">
        <f t="shared" si="57"/>
        <v>233.8</v>
      </c>
      <c r="Q187" s="11">
        <v>0</v>
      </c>
      <c r="R187" s="17">
        <f t="shared" si="58"/>
        <v>1189574</v>
      </c>
      <c r="S187" s="10">
        <v>99</v>
      </c>
      <c r="T187" s="10">
        <v>87</v>
      </c>
      <c r="U187" s="23"/>
      <c r="V187" s="10">
        <f t="shared" si="79"/>
        <v>93</v>
      </c>
      <c r="W187" s="24">
        <f t="shared" si="59"/>
        <v>0.5</v>
      </c>
      <c r="X187" s="23">
        <f t="shared" si="60"/>
        <v>0</v>
      </c>
      <c r="Y187" s="10">
        <f t="shared" si="61"/>
        <v>93.5</v>
      </c>
      <c r="Z187" s="10">
        <f t="shared" si="62"/>
        <v>94.8</v>
      </c>
      <c r="AA187" s="23">
        <v>3.9</v>
      </c>
      <c r="AB187" s="23">
        <v>0</v>
      </c>
      <c r="AC187" s="23">
        <v>29.5</v>
      </c>
      <c r="AD187" s="23">
        <v>0</v>
      </c>
      <c r="AE187" s="23">
        <v>0</v>
      </c>
      <c r="AF187" s="10">
        <f t="shared" si="63"/>
        <v>221.7</v>
      </c>
      <c r="AG187" s="25">
        <v>0</v>
      </c>
      <c r="AH187" s="17">
        <f t="shared" si="64"/>
        <v>1192303</v>
      </c>
      <c r="AI187" s="11">
        <f t="shared" si="65"/>
        <v>2729</v>
      </c>
      <c r="AJ187" s="11">
        <v>114948</v>
      </c>
      <c r="AK187" s="11">
        <f t="shared" si="66"/>
        <v>1723</v>
      </c>
      <c r="AL187" s="11">
        <f t="shared" si="67"/>
        <v>4452</v>
      </c>
      <c r="AO187" s="32">
        <v>390</v>
      </c>
      <c r="AP187" s="35">
        <f t="shared" si="68"/>
        <v>94.8</v>
      </c>
      <c r="AQ187" s="1" t="b">
        <f t="shared" si="69"/>
        <v>0</v>
      </c>
      <c r="AR187" s="30">
        <f t="shared" si="70"/>
        <v>0</v>
      </c>
      <c r="AS187" s="31">
        <f t="shared" si="71"/>
        <v>0</v>
      </c>
      <c r="AT187" s="36">
        <f t="shared" si="72"/>
        <v>0</v>
      </c>
      <c r="AU187" s="1" t="b">
        <f t="shared" si="73"/>
        <v>0</v>
      </c>
      <c r="AV187" s="1">
        <f t="shared" si="74"/>
        <v>0</v>
      </c>
      <c r="AW187" s="31">
        <f t="shared" si="75"/>
        <v>0</v>
      </c>
      <c r="AX187" s="36">
        <f t="shared" si="76"/>
        <v>0</v>
      </c>
      <c r="AY187" s="37">
        <f t="shared" si="77"/>
        <v>0</v>
      </c>
      <c r="AZ187" s="39">
        <f t="shared" si="78"/>
        <v>94.8</v>
      </c>
    </row>
    <row r="188" spans="1:52" x14ac:dyDescent="0.3">
      <c r="A188" s="9">
        <v>392</v>
      </c>
      <c r="B188" s="1" t="s">
        <v>296</v>
      </c>
      <c r="C188" s="1" t="s">
        <v>297</v>
      </c>
      <c r="D188" s="9" t="s">
        <v>441</v>
      </c>
      <c r="E188" s="10">
        <v>327.10000000000002</v>
      </c>
      <c r="F188" s="10">
        <v>12</v>
      </c>
      <c r="G188" s="10">
        <v>0</v>
      </c>
      <c r="H188" s="10">
        <f t="shared" si="56"/>
        <v>339.1</v>
      </c>
      <c r="I188" s="10">
        <v>159.69999999999999</v>
      </c>
      <c r="J188" s="11">
        <v>161190</v>
      </c>
      <c r="K188" s="10">
        <v>31.7</v>
      </c>
      <c r="L188" s="10">
        <v>0.4</v>
      </c>
      <c r="M188" s="10">
        <v>64.8</v>
      </c>
      <c r="N188" s="10">
        <v>9</v>
      </c>
      <c r="O188" s="10">
        <v>0</v>
      </c>
      <c r="P188" s="10">
        <f t="shared" si="57"/>
        <v>604.70000000000005</v>
      </c>
      <c r="Q188" s="11">
        <v>0</v>
      </c>
      <c r="R188" s="17">
        <f t="shared" si="58"/>
        <v>3076714</v>
      </c>
      <c r="S188" s="10">
        <v>327.10000000000002</v>
      </c>
      <c r="T188" s="10">
        <v>308.60000000000002</v>
      </c>
      <c r="U188" s="23"/>
      <c r="V188" s="10">
        <f t="shared" si="79"/>
        <v>317.89999999999998</v>
      </c>
      <c r="W188" s="24">
        <f t="shared" si="59"/>
        <v>12</v>
      </c>
      <c r="X188" s="23">
        <f t="shared" si="60"/>
        <v>0</v>
      </c>
      <c r="Y188" s="10">
        <f t="shared" si="61"/>
        <v>329.9</v>
      </c>
      <c r="Z188" s="10">
        <f t="shared" si="62"/>
        <v>156.4</v>
      </c>
      <c r="AA188" s="23">
        <v>31.7</v>
      </c>
      <c r="AB188" s="23">
        <v>0.4</v>
      </c>
      <c r="AC188" s="23">
        <v>64.8</v>
      </c>
      <c r="AD188" s="23">
        <v>9</v>
      </c>
      <c r="AE188" s="23">
        <v>0</v>
      </c>
      <c r="AF188" s="10">
        <f t="shared" si="63"/>
        <v>592.20000000000005</v>
      </c>
      <c r="AG188" s="25">
        <v>0</v>
      </c>
      <c r="AH188" s="17">
        <f t="shared" si="64"/>
        <v>3184852</v>
      </c>
      <c r="AI188" s="11">
        <f t="shared" si="65"/>
        <v>108138</v>
      </c>
      <c r="AJ188" s="11">
        <v>403241</v>
      </c>
      <c r="AK188" s="11">
        <f t="shared" si="66"/>
        <v>6044</v>
      </c>
      <c r="AL188" s="11">
        <f t="shared" si="67"/>
        <v>114182</v>
      </c>
      <c r="AO188" s="32">
        <v>392</v>
      </c>
      <c r="AP188" s="35">
        <f t="shared" si="68"/>
        <v>0</v>
      </c>
      <c r="AQ188" s="1" t="b">
        <f t="shared" si="69"/>
        <v>0</v>
      </c>
      <c r="AR188" s="30">
        <f t="shared" si="70"/>
        <v>0</v>
      </c>
      <c r="AS188" s="31">
        <f t="shared" si="71"/>
        <v>0</v>
      </c>
      <c r="AT188" s="36">
        <f t="shared" si="72"/>
        <v>0</v>
      </c>
      <c r="AU188" s="1" t="b">
        <f t="shared" si="73"/>
        <v>1</v>
      </c>
      <c r="AV188" s="1">
        <f t="shared" si="74"/>
        <v>37.001300000000001</v>
      </c>
      <c r="AW188" s="31">
        <f t="shared" si="75"/>
        <v>0.474028</v>
      </c>
      <c r="AX188" s="36">
        <f t="shared" si="76"/>
        <v>156.4</v>
      </c>
      <c r="AY188" s="37">
        <f t="shared" si="77"/>
        <v>0</v>
      </c>
      <c r="AZ188" s="39">
        <f t="shared" si="78"/>
        <v>156.4</v>
      </c>
    </row>
    <row r="189" spans="1:52" x14ac:dyDescent="0.3">
      <c r="A189" s="9">
        <v>393</v>
      </c>
      <c r="B189" s="1" t="s">
        <v>108</v>
      </c>
      <c r="C189" s="1" t="s">
        <v>109</v>
      </c>
      <c r="D189" s="9" t="s">
        <v>440</v>
      </c>
      <c r="E189" s="10">
        <v>351</v>
      </c>
      <c r="F189" s="10">
        <v>4</v>
      </c>
      <c r="G189" s="10">
        <v>0</v>
      </c>
      <c r="H189" s="10">
        <f t="shared" si="56"/>
        <v>355</v>
      </c>
      <c r="I189" s="10">
        <v>165.3</v>
      </c>
      <c r="J189" s="11">
        <v>103531</v>
      </c>
      <c r="K189" s="10">
        <v>20.3</v>
      </c>
      <c r="L189" s="10">
        <v>0</v>
      </c>
      <c r="M189" s="10">
        <v>104</v>
      </c>
      <c r="N189" s="10">
        <v>6.6</v>
      </c>
      <c r="O189" s="10">
        <v>0</v>
      </c>
      <c r="P189" s="10">
        <f t="shared" si="57"/>
        <v>651.20000000000005</v>
      </c>
      <c r="Q189" s="11">
        <v>0</v>
      </c>
      <c r="R189" s="17">
        <f t="shared" si="58"/>
        <v>3313306</v>
      </c>
      <c r="S189" s="10">
        <v>351</v>
      </c>
      <c r="T189" s="10">
        <v>354.5</v>
      </c>
      <c r="U189" s="23"/>
      <c r="V189" s="10">
        <f t="shared" si="79"/>
        <v>354.5</v>
      </c>
      <c r="W189" s="24">
        <f t="shared" si="59"/>
        <v>4</v>
      </c>
      <c r="X189" s="23">
        <f t="shared" si="60"/>
        <v>0</v>
      </c>
      <c r="Y189" s="10">
        <f t="shared" si="61"/>
        <v>358.5</v>
      </c>
      <c r="Z189" s="10">
        <f t="shared" si="62"/>
        <v>166.5</v>
      </c>
      <c r="AA189" s="23">
        <v>20.3</v>
      </c>
      <c r="AB189" s="23">
        <v>0</v>
      </c>
      <c r="AC189" s="23">
        <v>104</v>
      </c>
      <c r="AD189" s="23">
        <v>6.6</v>
      </c>
      <c r="AE189" s="23">
        <v>0</v>
      </c>
      <c r="AF189" s="10">
        <f t="shared" si="63"/>
        <v>655.9</v>
      </c>
      <c r="AG189" s="25">
        <v>0</v>
      </c>
      <c r="AH189" s="17">
        <f t="shared" si="64"/>
        <v>3527430</v>
      </c>
      <c r="AI189" s="11">
        <f t="shared" si="65"/>
        <v>214124</v>
      </c>
      <c r="AJ189" s="11">
        <v>439713</v>
      </c>
      <c r="AK189" s="11">
        <f t="shared" si="66"/>
        <v>6591</v>
      </c>
      <c r="AL189" s="11">
        <f t="shared" si="67"/>
        <v>220715</v>
      </c>
      <c r="AO189" s="32">
        <v>393</v>
      </c>
      <c r="AP189" s="35">
        <f t="shared" si="68"/>
        <v>0</v>
      </c>
      <c r="AQ189" s="1" t="b">
        <f t="shared" si="69"/>
        <v>0</v>
      </c>
      <c r="AR189" s="30">
        <f t="shared" si="70"/>
        <v>0</v>
      </c>
      <c r="AS189" s="31">
        <f t="shared" si="71"/>
        <v>0</v>
      </c>
      <c r="AT189" s="36">
        <f t="shared" si="72"/>
        <v>0</v>
      </c>
      <c r="AU189" s="1" t="b">
        <f t="shared" si="73"/>
        <v>1</v>
      </c>
      <c r="AV189" s="1">
        <f t="shared" si="74"/>
        <v>72.393799999999999</v>
      </c>
      <c r="AW189" s="31">
        <f t="shared" si="75"/>
        <v>0.46431099999999997</v>
      </c>
      <c r="AX189" s="36">
        <f t="shared" si="76"/>
        <v>166.5</v>
      </c>
      <c r="AY189" s="37">
        <f t="shared" si="77"/>
        <v>0</v>
      </c>
      <c r="AZ189" s="39">
        <f t="shared" si="78"/>
        <v>166.5</v>
      </c>
    </row>
    <row r="190" spans="1:52" x14ac:dyDescent="0.3">
      <c r="A190" s="9">
        <v>394</v>
      </c>
      <c r="B190" s="1" t="s">
        <v>58</v>
      </c>
      <c r="C190" s="1" t="s">
        <v>63</v>
      </c>
      <c r="D190" s="9" t="s">
        <v>441</v>
      </c>
      <c r="E190" s="10">
        <v>1559.3</v>
      </c>
      <c r="F190" s="10">
        <v>33</v>
      </c>
      <c r="G190" s="10">
        <v>0</v>
      </c>
      <c r="H190" s="10">
        <f t="shared" si="56"/>
        <v>1592.3</v>
      </c>
      <c r="I190" s="10">
        <v>71.900000000000006</v>
      </c>
      <c r="J190" s="11">
        <v>437418</v>
      </c>
      <c r="K190" s="10">
        <v>86</v>
      </c>
      <c r="L190" s="10">
        <v>5</v>
      </c>
      <c r="M190" s="10">
        <v>218.3</v>
      </c>
      <c r="N190" s="10">
        <v>41.4</v>
      </c>
      <c r="O190" s="10">
        <v>0</v>
      </c>
      <c r="P190" s="10">
        <f t="shared" si="57"/>
        <v>2014.9</v>
      </c>
      <c r="Q190" s="11">
        <v>227260</v>
      </c>
      <c r="R190" s="17">
        <f t="shared" si="58"/>
        <v>10479071</v>
      </c>
      <c r="S190" s="10">
        <v>1559.3</v>
      </c>
      <c r="T190" s="10">
        <v>1552.7</v>
      </c>
      <c r="U190" s="23"/>
      <c r="V190" s="10">
        <f t="shared" si="79"/>
        <v>1556</v>
      </c>
      <c r="W190" s="24">
        <f t="shared" si="59"/>
        <v>33</v>
      </c>
      <c r="X190" s="23">
        <f t="shared" si="60"/>
        <v>0</v>
      </c>
      <c r="Y190" s="10">
        <f t="shared" si="61"/>
        <v>1589</v>
      </c>
      <c r="Z190" s="10">
        <f t="shared" si="62"/>
        <v>73.5</v>
      </c>
      <c r="AA190" s="23">
        <v>86</v>
      </c>
      <c r="AB190" s="23">
        <v>5</v>
      </c>
      <c r="AC190" s="23">
        <v>218.3</v>
      </c>
      <c r="AD190" s="23">
        <v>41.4</v>
      </c>
      <c r="AE190" s="23">
        <v>0</v>
      </c>
      <c r="AF190" s="10">
        <f t="shared" si="63"/>
        <v>2013.2</v>
      </c>
      <c r="AG190" s="25">
        <v>227260</v>
      </c>
      <c r="AH190" s="17">
        <f t="shared" si="64"/>
        <v>11054250</v>
      </c>
      <c r="AI190" s="11">
        <f t="shared" si="65"/>
        <v>575179</v>
      </c>
      <c r="AJ190" s="11">
        <v>1402399</v>
      </c>
      <c r="AK190" s="11">
        <f t="shared" si="66"/>
        <v>21021</v>
      </c>
      <c r="AL190" s="11">
        <f t="shared" si="67"/>
        <v>596200</v>
      </c>
      <c r="AO190" s="32">
        <v>394</v>
      </c>
      <c r="AP190" s="35">
        <f t="shared" si="68"/>
        <v>0</v>
      </c>
      <c r="AQ190" s="1" t="b">
        <f t="shared" si="69"/>
        <v>0</v>
      </c>
      <c r="AR190" s="30">
        <f t="shared" si="70"/>
        <v>0</v>
      </c>
      <c r="AS190" s="31">
        <f t="shared" si="71"/>
        <v>0</v>
      </c>
      <c r="AT190" s="36">
        <f t="shared" si="72"/>
        <v>0</v>
      </c>
      <c r="AU190" s="1" t="b">
        <f t="shared" si="73"/>
        <v>1</v>
      </c>
      <c r="AV190" s="1">
        <f t="shared" si="74"/>
        <v>1595.1375</v>
      </c>
      <c r="AW190" s="31">
        <f t="shared" si="75"/>
        <v>4.6249999999999999E-2</v>
      </c>
      <c r="AX190" s="36">
        <f t="shared" si="76"/>
        <v>73.5</v>
      </c>
      <c r="AY190" s="37">
        <f t="shared" si="77"/>
        <v>0</v>
      </c>
      <c r="AZ190" s="39">
        <f t="shared" si="78"/>
        <v>73.5</v>
      </c>
    </row>
    <row r="191" spans="1:52" x14ac:dyDescent="0.3">
      <c r="A191" s="9">
        <v>395</v>
      </c>
      <c r="B191" s="1" t="s">
        <v>340</v>
      </c>
      <c r="C191" s="1" t="s">
        <v>341</v>
      </c>
      <c r="D191" s="9" t="s">
        <v>440</v>
      </c>
      <c r="E191" s="10">
        <v>292.10000000000002</v>
      </c>
      <c r="F191" s="10">
        <v>0</v>
      </c>
      <c r="G191" s="10">
        <v>0</v>
      </c>
      <c r="H191" s="10">
        <f t="shared" si="56"/>
        <v>292.10000000000002</v>
      </c>
      <c r="I191" s="10">
        <v>147.5</v>
      </c>
      <c r="J191" s="11">
        <v>106792</v>
      </c>
      <c r="K191" s="10">
        <v>21</v>
      </c>
      <c r="L191" s="10">
        <v>0</v>
      </c>
      <c r="M191" s="10">
        <v>61.1</v>
      </c>
      <c r="N191" s="10">
        <v>14.2</v>
      </c>
      <c r="O191" s="10">
        <v>0</v>
      </c>
      <c r="P191" s="10">
        <f t="shared" si="57"/>
        <v>535.9</v>
      </c>
      <c r="Q191" s="11">
        <v>0</v>
      </c>
      <c r="R191" s="17">
        <f t="shared" si="58"/>
        <v>2726659</v>
      </c>
      <c r="S191" s="10">
        <v>292.10000000000002</v>
      </c>
      <c r="T191" s="10">
        <v>280.5</v>
      </c>
      <c r="U191" s="23"/>
      <c r="V191" s="10">
        <f t="shared" si="79"/>
        <v>286.3</v>
      </c>
      <c r="W191" s="24">
        <f t="shared" si="59"/>
        <v>0</v>
      </c>
      <c r="X191" s="23">
        <f t="shared" si="60"/>
        <v>0</v>
      </c>
      <c r="Y191" s="10">
        <f t="shared" si="61"/>
        <v>286.3</v>
      </c>
      <c r="Z191" s="10">
        <f t="shared" si="62"/>
        <v>149</v>
      </c>
      <c r="AA191" s="23">
        <v>21</v>
      </c>
      <c r="AB191" s="23">
        <v>0</v>
      </c>
      <c r="AC191" s="23">
        <v>61.1</v>
      </c>
      <c r="AD191" s="23">
        <v>14.2</v>
      </c>
      <c r="AE191" s="23">
        <v>0</v>
      </c>
      <c r="AF191" s="10">
        <f t="shared" si="63"/>
        <v>531.6</v>
      </c>
      <c r="AG191" s="25">
        <v>0</v>
      </c>
      <c r="AH191" s="17">
        <f t="shared" si="64"/>
        <v>2858945</v>
      </c>
      <c r="AI191" s="11">
        <f t="shared" si="65"/>
        <v>132286</v>
      </c>
      <c r="AJ191" s="11">
        <v>324476</v>
      </c>
      <c r="AK191" s="11">
        <f t="shared" si="66"/>
        <v>4864</v>
      </c>
      <c r="AL191" s="11">
        <f t="shared" si="67"/>
        <v>137150</v>
      </c>
      <c r="AO191" s="32">
        <v>395</v>
      </c>
      <c r="AP191" s="35">
        <f t="shared" si="68"/>
        <v>0</v>
      </c>
      <c r="AQ191" s="1" t="b">
        <f t="shared" si="69"/>
        <v>1</v>
      </c>
      <c r="AR191" s="30">
        <f t="shared" si="70"/>
        <v>1798.7270000000001</v>
      </c>
      <c r="AS191" s="31">
        <f t="shared" si="71"/>
        <v>0.52050099999999999</v>
      </c>
      <c r="AT191" s="36">
        <f t="shared" si="72"/>
        <v>149</v>
      </c>
      <c r="AU191" s="1" t="b">
        <f t="shared" si="73"/>
        <v>0</v>
      </c>
      <c r="AV191" s="1">
        <f t="shared" si="74"/>
        <v>0</v>
      </c>
      <c r="AW191" s="31">
        <f t="shared" si="75"/>
        <v>0</v>
      </c>
      <c r="AX191" s="36">
        <f t="shared" si="76"/>
        <v>0</v>
      </c>
      <c r="AY191" s="37">
        <f t="shared" si="77"/>
        <v>0</v>
      </c>
      <c r="AZ191" s="39">
        <f t="shared" si="78"/>
        <v>149</v>
      </c>
    </row>
    <row r="192" spans="1:52" x14ac:dyDescent="0.3">
      <c r="A192" s="9">
        <v>396</v>
      </c>
      <c r="B192" s="1" t="s">
        <v>58</v>
      </c>
      <c r="C192" s="1" t="s">
        <v>64</v>
      </c>
      <c r="D192" s="9" t="s">
        <v>441</v>
      </c>
      <c r="E192" s="10">
        <v>617.79999999999995</v>
      </c>
      <c r="F192" s="10">
        <v>6.5</v>
      </c>
      <c r="G192" s="10">
        <v>0</v>
      </c>
      <c r="H192" s="10">
        <f t="shared" si="56"/>
        <v>624.29999999999995</v>
      </c>
      <c r="I192" s="10">
        <v>233.5</v>
      </c>
      <c r="J192" s="11">
        <v>192982</v>
      </c>
      <c r="K192" s="10">
        <v>37.9</v>
      </c>
      <c r="L192" s="10">
        <v>0.2</v>
      </c>
      <c r="M192" s="10">
        <v>117.7</v>
      </c>
      <c r="N192" s="10">
        <v>16.2</v>
      </c>
      <c r="O192" s="10">
        <v>0</v>
      </c>
      <c r="P192" s="10">
        <f t="shared" si="57"/>
        <v>1029.8</v>
      </c>
      <c r="Q192" s="11">
        <v>18290</v>
      </c>
      <c r="R192" s="17">
        <f t="shared" si="58"/>
        <v>5257912</v>
      </c>
      <c r="S192" s="10">
        <v>617.79999999999995</v>
      </c>
      <c r="T192" s="10">
        <v>586</v>
      </c>
      <c r="U192" s="23"/>
      <c r="V192" s="10">
        <f t="shared" si="79"/>
        <v>601.9</v>
      </c>
      <c r="W192" s="24">
        <f t="shared" si="59"/>
        <v>6.5</v>
      </c>
      <c r="X192" s="23">
        <f t="shared" si="60"/>
        <v>0</v>
      </c>
      <c r="Y192" s="10">
        <f t="shared" si="61"/>
        <v>608.4</v>
      </c>
      <c r="Z192" s="10">
        <f t="shared" si="62"/>
        <v>230.8</v>
      </c>
      <c r="AA192" s="23">
        <v>37.9</v>
      </c>
      <c r="AB192" s="23">
        <v>0.2</v>
      </c>
      <c r="AC192" s="23">
        <v>117.7</v>
      </c>
      <c r="AD192" s="23">
        <v>16.2</v>
      </c>
      <c r="AE192" s="23">
        <v>0</v>
      </c>
      <c r="AF192" s="10">
        <f t="shared" si="63"/>
        <v>1011.2</v>
      </c>
      <c r="AG192" s="25">
        <v>18290</v>
      </c>
      <c r="AH192" s="17">
        <f t="shared" si="64"/>
        <v>5456524</v>
      </c>
      <c r="AI192" s="11">
        <f t="shared" si="65"/>
        <v>198612</v>
      </c>
      <c r="AJ192" s="11">
        <v>678128</v>
      </c>
      <c r="AK192" s="11">
        <f t="shared" si="66"/>
        <v>10165</v>
      </c>
      <c r="AL192" s="11">
        <f t="shared" si="67"/>
        <v>208777</v>
      </c>
      <c r="AO192" s="32">
        <v>396</v>
      </c>
      <c r="AP192" s="35">
        <f t="shared" si="68"/>
        <v>0</v>
      </c>
      <c r="AQ192" s="1" t="b">
        <f t="shared" si="69"/>
        <v>0</v>
      </c>
      <c r="AR192" s="30">
        <f t="shared" si="70"/>
        <v>0</v>
      </c>
      <c r="AS192" s="31">
        <f t="shared" si="71"/>
        <v>0</v>
      </c>
      <c r="AT192" s="36">
        <f t="shared" si="72"/>
        <v>0</v>
      </c>
      <c r="AU192" s="1" t="b">
        <f t="shared" si="73"/>
        <v>1</v>
      </c>
      <c r="AV192" s="1">
        <f t="shared" si="74"/>
        <v>381.64499999999998</v>
      </c>
      <c r="AW192" s="31">
        <f t="shared" si="75"/>
        <v>0.37940800000000002</v>
      </c>
      <c r="AX192" s="36">
        <f t="shared" si="76"/>
        <v>230.8</v>
      </c>
      <c r="AY192" s="37">
        <f t="shared" si="77"/>
        <v>0</v>
      </c>
      <c r="AZ192" s="39">
        <f t="shared" si="78"/>
        <v>230.8</v>
      </c>
    </row>
    <row r="193" spans="1:52" x14ac:dyDescent="0.3">
      <c r="A193" s="9">
        <v>397</v>
      </c>
      <c r="B193" s="1" t="s">
        <v>242</v>
      </c>
      <c r="C193" s="1" t="s">
        <v>243</v>
      </c>
      <c r="D193" s="9" t="s">
        <v>441</v>
      </c>
      <c r="E193" s="10">
        <v>175</v>
      </c>
      <c r="F193" s="10">
        <v>1.5</v>
      </c>
      <c r="G193" s="10">
        <v>0</v>
      </c>
      <c r="H193" s="10">
        <f t="shared" si="56"/>
        <v>176.5</v>
      </c>
      <c r="I193" s="10">
        <v>143.19999999999999</v>
      </c>
      <c r="J193" s="11">
        <v>181713</v>
      </c>
      <c r="K193" s="10">
        <v>35.700000000000003</v>
      </c>
      <c r="L193" s="10">
        <v>0</v>
      </c>
      <c r="M193" s="10">
        <v>37.9</v>
      </c>
      <c r="N193" s="10">
        <v>7.6</v>
      </c>
      <c r="O193" s="10">
        <v>0</v>
      </c>
      <c r="P193" s="10">
        <f t="shared" si="57"/>
        <v>400.9</v>
      </c>
      <c r="Q193" s="11">
        <v>1084350</v>
      </c>
      <c r="R193" s="17">
        <f t="shared" si="58"/>
        <v>3124129</v>
      </c>
      <c r="S193" s="10">
        <v>175</v>
      </c>
      <c r="T193" s="10">
        <v>184.5</v>
      </c>
      <c r="U193" s="23"/>
      <c r="V193" s="10">
        <f t="shared" si="79"/>
        <v>184.5</v>
      </c>
      <c r="W193" s="24">
        <f t="shared" si="59"/>
        <v>1.5</v>
      </c>
      <c r="X193" s="23">
        <f t="shared" si="60"/>
        <v>0</v>
      </c>
      <c r="Y193" s="10">
        <f t="shared" si="61"/>
        <v>186</v>
      </c>
      <c r="Z193" s="10">
        <f t="shared" si="62"/>
        <v>146.30000000000001</v>
      </c>
      <c r="AA193" s="23">
        <v>35.700000000000003</v>
      </c>
      <c r="AB193" s="23">
        <v>0</v>
      </c>
      <c r="AC193" s="23">
        <v>37.9</v>
      </c>
      <c r="AD193" s="23">
        <v>7.6</v>
      </c>
      <c r="AE193" s="23">
        <v>0</v>
      </c>
      <c r="AF193" s="10">
        <f t="shared" si="63"/>
        <v>413.5</v>
      </c>
      <c r="AG193" s="25">
        <v>1084350</v>
      </c>
      <c r="AH193" s="17">
        <f t="shared" si="64"/>
        <v>3308153</v>
      </c>
      <c r="AI193" s="11">
        <f t="shared" si="65"/>
        <v>184024</v>
      </c>
      <c r="AJ193" s="11">
        <v>549429</v>
      </c>
      <c r="AK193" s="11">
        <f t="shared" si="66"/>
        <v>8236</v>
      </c>
      <c r="AL193" s="11">
        <f t="shared" si="67"/>
        <v>192260</v>
      </c>
      <c r="AO193" s="32">
        <v>397</v>
      </c>
      <c r="AP193" s="35">
        <f t="shared" si="68"/>
        <v>0</v>
      </c>
      <c r="AQ193" s="1" t="b">
        <f t="shared" si="69"/>
        <v>1</v>
      </c>
      <c r="AR193" s="30">
        <f t="shared" si="70"/>
        <v>830.33</v>
      </c>
      <c r="AS193" s="31">
        <f t="shared" si="71"/>
        <v>0.78636899999999998</v>
      </c>
      <c r="AT193" s="36">
        <f t="shared" si="72"/>
        <v>146.30000000000001</v>
      </c>
      <c r="AU193" s="1" t="b">
        <f t="shared" si="73"/>
        <v>0</v>
      </c>
      <c r="AV193" s="1">
        <f t="shared" si="74"/>
        <v>0</v>
      </c>
      <c r="AW193" s="31">
        <f t="shared" si="75"/>
        <v>0</v>
      </c>
      <c r="AX193" s="36">
        <f t="shared" si="76"/>
        <v>0</v>
      </c>
      <c r="AY193" s="37">
        <f t="shared" si="77"/>
        <v>0</v>
      </c>
      <c r="AZ193" s="39">
        <f t="shared" si="78"/>
        <v>146.30000000000001</v>
      </c>
    </row>
    <row r="194" spans="1:52" x14ac:dyDescent="0.3">
      <c r="A194" s="9">
        <v>398</v>
      </c>
      <c r="B194" s="1" t="s">
        <v>242</v>
      </c>
      <c r="C194" s="1" t="s">
        <v>244</v>
      </c>
      <c r="D194" s="9" t="s">
        <v>440</v>
      </c>
      <c r="E194" s="10">
        <v>199.5</v>
      </c>
      <c r="F194" s="10">
        <v>7</v>
      </c>
      <c r="G194" s="10">
        <v>0</v>
      </c>
      <c r="H194" s="10">
        <f t="shared" si="56"/>
        <v>206.5</v>
      </c>
      <c r="I194" s="10">
        <v>151.19999999999999</v>
      </c>
      <c r="J194" s="11">
        <v>77572</v>
      </c>
      <c r="K194" s="10">
        <v>15.2</v>
      </c>
      <c r="L194" s="10">
        <v>0</v>
      </c>
      <c r="M194" s="10">
        <v>62.4</v>
      </c>
      <c r="N194" s="10">
        <v>3.1</v>
      </c>
      <c r="O194" s="10">
        <v>0</v>
      </c>
      <c r="P194" s="10">
        <f t="shared" si="57"/>
        <v>438.4</v>
      </c>
      <c r="Q194" s="11">
        <v>25760</v>
      </c>
      <c r="R194" s="17">
        <f t="shared" si="58"/>
        <v>2256339</v>
      </c>
      <c r="S194" s="10">
        <v>195</v>
      </c>
      <c r="T194" s="10">
        <v>187</v>
      </c>
      <c r="U194" s="23"/>
      <c r="V194" s="10">
        <f t="shared" si="79"/>
        <v>191</v>
      </c>
      <c r="W194" s="24">
        <f t="shared" si="59"/>
        <v>7</v>
      </c>
      <c r="X194" s="23">
        <f t="shared" si="60"/>
        <v>0</v>
      </c>
      <c r="Y194" s="10">
        <f t="shared" si="61"/>
        <v>198</v>
      </c>
      <c r="Z194" s="10">
        <f t="shared" si="62"/>
        <v>149.4</v>
      </c>
      <c r="AA194" s="23">
        <v>15.2</v>
      </c>
      <c r="AB194" s="23">
        <v>0</v>
      </c>
      <c r="AC194" s="23">
        <v>62.4</v>
      </c>
      <c r="AD194" s="23">
        <v>3.1</v>
      </c>
      <c r="AE194" s="23">
        <v>0</v>
      </c>
      <c r="AF194" s="10">
        <f t="shared" si="63"/>
        <v>428.1</v>
      </c>
      <c r="AG194" s="25">
        <v>25760</v>
      </c>
      <c r="AH194" s="17">
        <f t="shared" si="64"/>
        <v>2328082</v>
      </c>
      <c r="AI194" s="11">
        <f t="shared" si="65"/>
        <v>71743</v>
      </c>
      <c r="AJ194" s="11">
        <v>295743</v>
      </c>
      <c r="AK194" s="11">
        <f t="shared" si="66"/>
        <v>4433</v>
      </c>
      <c r="AL194" s="11">
        <f t="shared" si="67"/>
        <v>76176</v>
      </c>
      <c r="AO194" s="32">
        <v>398</v>
      </c>
      <c r="AP194" s="35">
        <f t="shared" si="68"/>
        <v>0</v>
      </c>
      <c r="AQ194" s="1" t="b">
        <f t="shared" si="69"/>
        <v>1</v>
      </c>
      <c r="AR194" s="30">
        <f t="shared" si="70"/>
        <v>946.19</v>
      </c>
      <c r="AS194" s="31">
        <f t="shared" si="71"/>
        <v>0.75456000000000001</v>
      </c>
      <c r="AT194" s="36">
        <f t="shared" si="72"/>
        <v>149.4</v>
      </c>
      <c r="AU194" s="1" t="b">
        <f t="shared" si="73"/>
        <v>0</v>
      </c>
      <c r="AV194" s="1">
        <f t="shared" si="74"/>
        <v>0</v>
      </c>
      <c r="AW194" s="31">
        <f t="shared" si="75"/>
        <v>0</v>
      </c>
      <c r="AX194" s="36">
        <f t="shared" si="76"/>
        <v>0</v>
      </c>
      <c r="AY194" s="37">
        <f t="shared" si="77"/>
        <v>0</v>
      </c>
      <c r="AZ194" s="39">
        <f t="shared" si="78"/>
        <v>149.4</v>
      </c>
    </row>
    <row r="195" spans="1:52" x14ac:dyDescent="0.3">
      <c r="A195" s="9">
        <v>399</v>
      </c>
      <c r="B195" s="1" t="s">
        <v>343</v>
      </c>
      <c r="C195" s="1" t="s">
        <v>344</v>
      </c>
      <c r="D195" s="9" t="s">
        <v>441</v>
      </c>
      <c r="E195" s="10">
        <v>119</v>
      </c>
      <c r="F195" s="10">
        <v>1</v>
      </c>
      <c r="G195" s="10">
        <v>1</v>
      </c>
      <c r="H195" s="10">
        <f t="shared" si="56"/>
        <v>121</v>
      </c>
      <c r="I195" s="10">
        <v>115.4</v>
      </c>
      <c r="J195" s="11">
        <v>29685</v>
      </c>
      <c r="K195" s="10">
        <v>5.8</v>
      </c>
      <c r="L195" s="10">
        <v>0</v>
      </c>
      <c r="M195" s="10">
        <v>20.8</v>
      </c>
      <c r="N195" s="10">
        <v>2.2999999999999998</v>
      </c>
      <c r="O195" s="10">
        <v>0</v>
      </c>
      <c r="P195" s="10">
        <f t="shared" si="57"/>
        <v>265.3</v>
      </c>
      <c r="Q195" s="11">
        <v>0</v>
      </c>
      <c r="R195" s="17">
        <f t="shared" si="58"/>
        <v>1349846</v>
      </c>
      <c r="S195" s="10">
        <v>108.5</v>
      </c>
      <c r="T195" s="10">
        <v>91</v>
      </c>
      <c r="U195" s="23"/>
      <c r="V195" s="10">
        <f t="shared" si="79"/>
        <v>99.8</v>
      </c>
      <c r="W195" s="24">
        <f t="shared" si="59"/>
        <v>1</v>
      </c>
      <c r="X195" s="23">
        <f t="shared" si="60"/>
        <v>1</v>
      </c>
      <c r="Y195" s="10">
        <f t="shared" si="61"/>
        <v>101.8</v>
      </c>
      <c r="Z195" s="10">
        <f t="shared" si="62"/>
        <v>102.8</v>
      </c>
      <c r="AA195" s="23">
        <v>5.8</v>
      </c>
      <c r="AB195" s="23">
        <v>0</v>
      </c>
      <c r="AC195" s="23">
        <v>20.8</v>
      </c>
      <c r="AD195" s="23">
        <v>2.2999999999999998</v>
      </c>
      <c r="AE195" s="23">
        <v>0</v>
      </c>
      <c r="AF195" s="10">
        <f t="shared" si="63"/>
        <v>233.5</v>
      </c>
      <c r="AG195" s="25">
        <v>0</v>
      </c>
      <c r="AH195" s="17">
        <f t="shared" si="64"/>
        <v>1255763</v>
      </c>
      <c r="AI195" s="11">
        <f t="shared" si="65"/>
        <v>-94083</v>
      </c>
      <c r="AJ195" s="11">
        <v>127198</v>
      </c>
      <c r="AK195" s="11">
        <f t="shared" si="66"/>
        <v>1907</v>
      </c>
      <c r="AL195" s="11">
        <f t="shared" si="67"/>
        <v>-92176</v>
      </c>
      <c r="AO195" s="32">
        <v>399</v>
      </c>
      <c r="AP195" s="35">
        <f t="shared" si="68"/>
        <v>0</v>
      </c>
      <c r="AQ195" s="1" t="b">
        <f t="shared" si="69"/>
        <v>1</v>
      </c>
      <c r="AR195" s="30">
        <f t="shared" si="70"/>
        <v>17.379000000000001</v>
      </c>
      <c r="AS195" s="31">
        <f t="shared" si="71"/>
        <v>1.00956</v>
      </c>
      <c r="AT195" s="36">
        <f t="shared" si="72"/>
        <v>102.8</v>
      </c>
      <c r="AU195" s="1" t="b">
        <f t="shared" si="73"/>
        <v>0</v>
      </c>
      <c r="AV195" s="1">
        <f t="shared" si="74"/>
        <v>0</v>
      </c>
      <c r="AW195" s="31">
        <f t="shared" si="75"/>
        <v>0</v>
      </c>
      <c r="AX195" s="36">
        <f t="shared" si="76"/>
        <v>0</v>
      </c>
      <c r="AY195" s="37">
        <f t="shared" si="77"/>
        <v>0</v>
      </c>
      <c r="AZ195" s="39">
        <f t="shared" si="78"/>
        <v>102.8</v>
      </c>
    </row>
    <row r="196" spans="1:52" x14ac:dyDescent="0.3">
      <c r="A196" s="9">
        <v>400</v>
      </c>
      <c r="B196" s="1" t="s">
        <v>252</v>
      </c>
      <c r="C196" s="1" t="s">
        <v>253</v>
      </c>
      <c r="D196" s="9" t="s">
        <v>441</v>
      </c>
      <c r="E196" s="10">
        <v>778</v>
      </c>
      <c r="F196" s="10">
        <v>18.5</v>
      </c>
      <c r="G196" s="10">
        <v>0</v>
      </c>
      <c r="H196" s="10">
        <f t="shared" si="56"/>
        <v>796.5</v>
      </c>
      <c r="I196" s="10">
        <v>251.3</v>
      </c>
      <c r="J196" s="11">
        <v>364593</v>
      </c>
      <c r="K196" s="10">
        <v>71.7</v>
      </c>
      <c r="L196" s="10">
        <v>0.7</v>
      </c>
      <c r="M196" s="10">
        <v>112.8</v>
      </c>
      <c r="N196" s="10">
        <v>21.5</v>
      </c>
      <c r="O196" s="10">
        <v>0</v>
      </c>
      <c r="P196" s="10">
        <f t="shared" si="57"/>
        <v>1254.5</v>
      </c>
      <c r="Q196" s="11">
        <v>777560</v>
      </c>
      <c r="R196" s="17">
        <f t="shared" si="58"/>
        <v>7160456</v>
      </c>
      <c r="S196" s="10">
        <v>778</v>
      </c>
      <c r="T196" s="10">
        <v>763.7</v>
      </c>
      <c r="U196" s="23"/>
      <c r="V196" s="10">
        <f t="shared" si="79"/>
        <v>770.9</v>
      </c>
      <c r="W196" s="24">
        <f t="shared" si="59"/>
        <v>18.5</v>
      </c>
      <c r="X196" s="23">
        <f t="shared" si="60"/>
        <v>0</v>
      </c>
      <c r="Y196" s="10">
        <f t="shared" si="61"/>
        <v>789.4</v>
      </c>
      <c r="Z196" s="10">
        <f t="shared" si="62"/>
        <v>251</v>
      </c>
      <c r="AA196" s="23">
        <v>71.7</v>
      </c>
      <c r="AB196" s="23">
        <v>0.7</v>
      </c>
      <c r="AC196" s="23">
        <v>112.8</v>
      </c>
      <c r="AD196" s="23">
        <v>21.5</v>
      </c>
      <c r="AE196" s="23">
        <v>0</v>
      </c>
      <c r="AF196" s="10">
        <f t="shared" si="63"/>
        <v>1247.0999999999999</v>
      </c>
      <c r="AG196" s="25">
        <v>777560</v>
      </c>
      <c r="AH196" s="17">
        <f t="shared" si="64"/>
        <v>7484464</v>
      </c>
      <c r="AI196" s="11">
        <f t="shared" si="65"/>
        <v>324008</v>
      </c>
      <c r="AJ196" s="11">
        <v>996681</v>
      </c>
      <c r="AK196" s="11">
        <f t="shared" si="66"/>
        <v>14940</v>
      </c>
      <c r="AL196" s="11">
        <f t="shared" si="67"/>
        <v>338948</v>
      </c>
      <c r="AO196" s="32">
        <v>400</v>
      </c>
      <c r="AP196" s="35">
        <f t="shared" si="68"/>
        <v>0</v>
      </c>
      <c r="AQ196" s="1" t="b">
        <f t="shared" si="69"/>
        <v>0</v>
      </c>
      <c r="AR196" s="30">
        <f t="shared" si="70"/>
        <v>0</v>
      </c>
      <c r="AS196" s="31">
        <f t="shared" si="71"/>
        <v>0</v>
      </c>
      <c r="AT196" s="36">
        <f t="shared" si="72"/>
        <v>0</v>
      </c>
      <c r="AU196" s="1" t="b">
        <f t="shared" si="73"/>
        <v>1</v>
      </c>
      <c r="AV196" s="1">
        <f t="shared" si="74"/>
        <v>605.63250000000005</v>
      </c>
      <c r="AW196" s="31">
        <f t="shared" si="75"/>
        <v>0.317913</v>
      </c>
      <c r="AX196" s="36">
        <f t="shared" si="76"/>
        <v>251</v>
      </c>
      <c r="AY196" s="37">
        <f t="shared" si="77"/>
        <v>0</v>
      </c>
      <c r="AZ196" s="39">
        <f t="shared" si="78"/>
        <v>251</v>
      </c>
    </row>
    <row r="197" spans="1:52" x14ac:dyDescent="0.3">
      <c r="A197" s="9">
        <v>401</v>
      </c>
      <c r="B197" s="1" t="s">
        <v>328</v>
      </c>
      <c r="C197" s="1" t="s">
        <v>330</v>
      </c>
      <c r="D197" s="9" t="s">
        <v>441</v>
      </c>
      <c r="E197" s="10">
        <v>138</v>
      </c>
      <c r="F197" s="10">
        <v>6</v>
      </c>
      <c r="G197" s="10">
        <v>0</v>
      </c>
      <c r="H197" s="10">
        <f t="shared" si="56"/>
        <v>144</v>
      </c>
      <c r="I197" s="10">
        <v>129.30000000000001</v>
      </c>
      <c r="J197" s="11">
        <v>28219</v>
      </c>
      <c r="K197" s="10">
        <v>5.5</v>
      </c>
      <c r="L197" s="10">
        <v>1.9</v>
      </c>
      <c r="M197" s="10">
        <v>57.1</v>
      </c>
      <c r="N197" s="10">
        <v>4.0999999999999996</v>
      </c>
      <c r="O197" s="10">
        <v>0</v>
      </c>
      <c r="P197" s="10">
        <f t="shared" si="57"/>
        <v>341.9</v>
      </c>
      <c r="Q197" s="11">
        <v>0</v>
      </c>
      <c r="R197" s="17">
        <f t="shared" si="58"/>
        <v>1739587</v>
      </c>
      <c r="S197" s="10">
        <v>135</v>
      </c>
      <c r="T197" s="10">
        <v>114</v>
      </c>
      <c r="U197" s="23"/>
      <c r="V197" s="10">
        <f t="shared" si="79"/>
        <v>124.5</v>
      </c>
      <c r="W197" s="24">
        <f t="shared" si="59"/>
        <v>6</v>
      </c>
      <c r="X197" s="23">
        <f t="shared" si="60"/>
        <v>0</v>
      </c>
      <c r="Y197" s="10">
        <f t="shared" si="61"/>
        <v>130.5</v>
      </c>
      <c r="Z197" s="10">
        <f t="shared" si="62"/>
        <v>121.8</v>
      </c>
      <c r="AA197" s="23">
        <v>5.5</v>
      </c>
      <c r="AB197" s="23">
        <v>1.9</v>
      </c>
      <c r="AC197" s="23">
        <v>57.1</v>
      </c>
      <c r="AD197" s="23">
        <v>4.0999999999999996</v>
      </c>
      <c r="AE197" s="23">
        <v>0</v>
      </c>
      <c r="AF197" s="10">
        <f t="shared" si="63"/>
        <v>320.89999999999998</v>
      </c>
      <c r="AG197" s="25">
        <v>0</v>
      </c>
      <c r="AH197" s="17">
        <f t="shared" si="64"/>
        <v>1725800</v>
      </c>
      <c r="AI197" s="11">
        <f t="shared" si="65"/>
        <v>-13787</v>
      </c>
      <c r="AJ197" s="11">
        <v>186739</v>
      </c>
      <c r="AK197" s="11">
        <f t="shared" si="66"/>
        <v>2799</v>
      </c>
      <c r="AL197" s="11">
        <f t="shared" si="67"/>
        <v>-10988</v>
      </c>
      <c r="AO197" s="32">
        <v>401</v>
      </c>
      <c r="AP197" s="35">
        <f t="shared" si="68"/>
        <v>0</v>
      </c>
      <c r="AQ197" s="1" t="b">
        <f t="shared" si="69"/>
        <v>1</v>
      </c>
      <c r="AR197" s="30">
        <f t="shared" si="70"/>
        <v>294.47800000000001</v>
      </c>
      <c r="AS197" s="31">
        <f t="shared" si="71"/>
        <v>0.93348399999999998</v>
      </c>
      <c r="AT197" s="36">
        <f t="shared" si="72"/>
        <v>121.8</v>
      </c>
      <c r="AU197" s="1" t="b">
        <f t="shared" si="73"/>
        <v>0</v>
      </c>
      <c r="AV197" s="1">
        <f t="shared" si="74"/>
        <v>0</v>
      </c>
      <c r="AW197" s="31">
        <f t="shared" si="75"/>
        <v>0</v>
      </c>
      <c r="AX197" s="36">
        <f t="shared" si="76"/>
        <v>0</v>
      </c>
      <c r="AY197" s="37">
        <f t="shared" si="77"/>
        <v>0</v>
      </c>
      <c r="AZ197" s="39">
        <f t="shared" si="78"/>
        <v>121.8</v>
      </c>
    </row>
    <row r="198" spans="1:52" x14ac:dyDescent="0.3">
      <c r="A198" s="9">
        <v>402</v>
      </c>
      <c r="B198" s="1" t="s">
        <v>58</v>
      </c>
      <c r="C198" s="1" t="s">
        <v>65</v>
      </c>
      <c r="D198" s="9" t="s">
        <v>441</v>
      </c>
      <c r="E198" s="10">
        <v>1952.5</v>
      </c>
      <c r="F198" s="10">
        <v>28.5</v>
      </c>
      <c r="G198" s="10">
        <v>0</v>
      </c>
      <c r="H198" s="10">
        <f t="shared" si="56"/>
        <v>1981</v>
      </c>
      <c r="I198" s="10">
        <v>69.400000000000006</v>
      </c>
      <c r="J198" s="11">
        <v>326986</v>
      </c>
      <c r="K198" s="10">
        <v>64.3</v>
      </c>
      <c r="L198" s="10">
        <v>3.1</v>
      </c>
      <c r="M198" s="10">
        <v>369</v>
      </c>
      <c r="N198" s="10">
        <v>46.9</v>
      </c>
      <c r="O198" s="10">
        <v>0</v>
      </c>
      <c r="P198" s="10">
        <f t="shared" si="57"/>
        <v>2533.6999999999998</v>
      </c>
      <c r="Q198" s="11">
        <v>28000</v>
      </c>
      <c r="R198" s="17">
        <f t="shared" si="58"/>
        <v>12919466</v>
      </c>
      <c r="S198" s="10">
        <v>1947.1</v>
      </c>
      <c r="T198" s="10">
        <v>1900.5</v>
      </c>
      <c r="U198" s="23"/>
      <c r="V198" s="10">
        <f t="shared" si="79"/>
        <v>1923.8</v>
      </c>
      <c r="W198" s="24">
        <f t="shared" si="59"/>
        <v>28.5</v>
      </c>
      <c r="X198" s="23">
        <f t="shared" si="60"/>
        <v>0</v>
      </c>
      <c r="Y198" s="10">
        <f t="shared" si="61"/>
        <v>1952.3</v>
      </c>
      <c r="Z198" s="10">
        <f t="shared" si="62"/>
        <v>68.400000000000006</v>
      </c>
      <c r="AA198" s="23">
        <v>64.3</v>
      </c>
      <c r="AB198" s="23">
        <v>3.1</v>
      </c>
      <c r="AC198" s="23">
        <v>369</v>
      </c>
      <c r="AD198" s="23">
        <v>46.9</v>
      </c>
      <c r="AE198" s="23">
        <v>0</v>
      </c>
      <c r="AF198" s="10">
        <f t="shared" si="63"/>
        <v>2504</v>
      </c>
      <c r="AG198" s="25">
        <v>28000</v>
      </c>
      <c r="AH198" s="17">
        <f t="shared" si="64"/>
        <v>13494512</v>
      </c>
      <c r="AI198" s="11">
        <f t="shared" si="65"/>
        <v>575046</v>
      </c>
      <c r="AJ198" s="11">
        <v>1690207</v>
      </c>
      <c r="AK198" s="11">
        <f t="shared" si="66"/>
        <v>25335</v>
      </c>
      <c r="AL198" s="11">
        <f t="shared" si="67"/>
        <v>600381</v>
      </c>
      <c r="AO198" s="32">
        <v>402</v>
      </c>
      <c r="AP198" s="35">
        <f t="shared" si="68"/>
        <v>0</v>
      </c>
      <c r="AQ198" s="1" t="b">
        <f t="shared" si="69"/>
        <v>0</v>
      </c>
      <c r="AR198" s="30">
        <f t="shared" si="70"/>
        <v>0</v>
      </c>
      <c r="AS198" s="31">
        <f t="shared" si="71"/>
        <v>0</v>
      </c>
      <c r="AT198" s="36">
        <f t="shared" si="72"/>
        <v>0</v>
      </c>
      <c r="AU198" s="1" t="b">
        <f t="shared" si="73"/>
        <v>0</v>
      </c>
      <c r="AV198" s="1">
        <f t="shared" si="74"/>
        <v>0</v>
      </c>
      <c r="AW198" s="31">
        <f t="shared" si="75"/>
        <v>0</v>
      </c>
      <c r="AX198" s="36">
        <f t="shared" si="76"/>
        <v>0</v>
      </c>
      <c r="AY198" s="37">
        <f t="shared" si="77"/>
        <v>68.400000000000006</v>
      </c>
      <c r="AZ198" s="39">
        <f t="shared" si="78"/>
        <v>68.400000000000006</v>
      </c>
    </row>
    <row r="199" spans="1:52" x14ac:dyDescent="0.3">
      <c r="A199" s="9">
        <v>403</v>
      </c>
      <c r="B199" s="1" t="s">
        <v>340</v>
      </c>
      <c r="C199" s="1" t="s">
        <v>342</v>
      </c>
      <c r="D199" s="9" t="s">
        <v>441</v>
      </c>
      <c r="E199" s="10">
        <v>201.6</v>
      </c>
      <c r="F199" s="10">
        <v>3</v>
      </c>
      <c r="G199" s="10">
        <v>0</v>
      </c>
      <c r="H199" s="10">
        <f t="shared" ref="H199:H262" si="80">E199+F199+G199</f>
        <v>204.6</v>
      </c>
      <c r="I199" s="10">
        <v>150.80000000000001</v>
      </c>
      <c r="J199" s="11">
        <v>122160</v>
      </c>
      <c r="K199" s="10">
        <v>24</v>
      </c>
      <c r="L199" s="10">
        <v>0.6</v>
      </c>
      <c r="M199" s="10">
        <v>31.4</v>
      </c>
      <c r="N199" s="10">
        <v>8.1</v>
      </c>
      <c r="O199" s="10">
        <v>0</v>
      </c>
      <c r="P199" s="10">
        <f t="shared" ref="P199:P262" si="81">H199+I199+K199+L199+M199+N199+O199</f>
        <v>419.5</v>
      </c>
      <c r="Q199" s="11">
        <v>145600</v>
      </c>
      <c r="R199" s="17">
        <f t="shared" ref="R199:R262" si="82">SUM(P199*$R$5)+Q199</f>
        <v>2280016</v>
      </c>
      <c r="S199" s="10">
        <v>201.6</v>
      </c>
      <c r="T199" s="10">
        <v>164.1</v>
      </c>
      <c r="U199" s="23"/>
      <c r="V199" s="10">
        <f t="shared" si="79"/>
        <v>182.9</v>
      </c>
      <c r="W199" s="24">
        <f t="shared" ref="W199:W262" si="83">F199</f>
        <v>3</v>
      </c>
      <c r="X199" s="23">
        <f t="shared" ref="X199:X262" si="84">G199</f>
        <v>0</v>
      </c>
      <c r="Y199" s="10">
        <f t="shared" ref="Y199:Y262" si="85">V199+W199+X199</f>
        <v>185.9</v>
      </c>
      <c r="Z199" s="10">
        <f t="shared" ref="Z199:Z262" si="86">AZ199</f>
        <v>146.19999999999999</v>
      </c>
      <c r="AA199" s="23">
        <v>24</v>
      </c>
      <c r="AB199" s="23">
        <v>0.6</v>
      </c>
      <c r="AC199" s="23">
        <v>31.4</v>
      </c>
      <c r="AD199" s="23">
        <v>8.1</v>
      </c>
      <c r="AE199" s="23">
        <v>0</v>
      </c>
      <c r="AF199" s="10">
        <f t="shared" ref="AF199:AF262" si="87">Y199+Z199+AA199+AB199+AC199+AD199+AE199</f>
        <v>396.2</v>
      </c>
      <c r="AG199" s="25">
        <v>145600</v>
      </c>
      <c r="AH199" s="17">
        <f t="shared" ref="AH199:AH262" si="88">SUM(AF199*$AH$5)+AG199</f>
        <v>2276364</v>
      </c>
      <c r="AI199" s="11">
        <f t="shared" ref="AI199:AI262" si="89">AH199-R199</f>
        <v>-3652</v>
      </c>
      <c r="AJ199" s="11">
        <v>295291</v>
      </c>
      <c r="AK199" s="11">
        <f t="shared" ref="AK199:AK262" si="90">AJ199*$AJ$1</f>
        <v>4426</v>
      </c>
      <c r="AL199" s="11">
        <f t="shared" ref="AL199:AL262" si="91">AI199+AK199</f>
        <v>774</v>
      </c>
      <c r="AO199" s="32">
        <v>403</v>
      </c>
      <c r="AP199" s="35">
        <f t="shared" ref="AP199:AP262" si="92">ROUND(IF(Y199&lt;=99.9,(Y199*1.014331),0),1)</f>
        <v>0</v>
      </c>
      <c r="AQ199" s="1" t="b">
        <f t="shared" ref="AQ199:AQ262" si="93">AND(Y199&gt;99.9,Y199&lt;=299.9)</f>
        <v>1</v>
      </c>
      <c r="AR199" s="30">
        <f t="shared" ref="AR199:AR262" si="94">IF(AQ199=TRUE,ROUND((Y199-100)*9.655,3),0)</f>
        <v>829.36500000000001</v>
      </c>
      <c r="AS199" s="31">
        <f t="shared" ref="AS199:AS262" si="95">IF(AQ199=TRUE,ROUND(((7337-AR199)/3642.4)-1,6),0)</f>
        <v>0.78663400000000006</v>
      </c>
      <c r="AT199" s="36">
        <f t="shared" ref="AT199:AT262" si="96">ROUND(AS199*Y199,1)</f>
        <v>146.19999999999999</v>
      </c>
      <c r="AU199" s="1" t="b">
        <f t="shared" ref="AU199:AU262" si="97">AND(Y199&gt;299.9,Y199&lt;=1621.9)</f>
        <v>0</v>
      </c>
      <c r="AV199" s="1">
        <f t="shared" ref="AV199:AV262" si="98">IF(AU199=TRUE,ROUND((Y199-300)*1.2375,4),0)</f>
        <v>0</v>
      </c>
      <c r="AW199" s="31">
        <f t="shared" ref="AW199:AW262" si="99">IF(AU199=TRUE,ROUND(((5406-AV199)/3642.4)-1,6),0)</f>
        <v>0</v>
      </c>
      <c r="AX199" s="36">
        <f t="shared" ref="AX199:AX262" si="100">ROUND(AW199*Y199,1)</f>
        <v>0</v>
      </c>
      <c r="AY199" s="37">
        <f t="shared" ref="AY199:AY262" si="101">ROUND(IF(Y199&gt;=1622,(Y199*0.03504),0),1)</f>
        <v>0</v>
      </c>
      <c r="AZ199" s="39">
        <f t="shared" ref="AZ199:AZ262" si="102">MAX(AP199,AT199,AX199,AY199)</f>
        <v>146.19999999999999</v>
      </c>
    </row>
    <row r="200" spans="1:52" x14ac:dyDescent="0.3">
      <c r="A200" s="9">
        <v>404</v>
      </c>
      <c r="B200" s="1" t="s">
        <v>73</v>
      </c>
      <c r="C200" s="1" t="s">
        <v>74</v>
      </c>
      <c r="D200" s="9" t="s">
        <v>440</v>
      </c>
      <c r="E200" s="10">
        <v>671.5</v>
      </c>
      <c r="F200" s="10">
        <v>8.5</v>
      </c>
      <c r="G200" s="10">
        <v>0</v>
      </c>
      <c r="H200" s="10">
        <f t="shared" si="80"/>
        <v>680</v>
      </c>
      <c r="I200" s="10">
        <v>241.5</v>
      </c>
      <c r="J200" s="11">
        <v>193318</v>
      </c>
      <c r="K200" s="10">
        <v>38</v>
      </c>
      <c r="L200" s="10">
        <v>0.4</v>
      </c>
      <c r="M200" s="10">
        <v>185.3</v>
      </c>
      <c r="N200" s="10">
        <v>20.3</v>
      </c>
      <c r="O200" s="10">
        <v>0</v>
      </c>
      <c r="P200" s="10">
        <f t="shared" si="81"/>
        <v>1165.5</v>
      </c>
      <c r="Q200" s="11">
        <v>26600</v>
      </c>
      <c r="R200" s="17">
        <f t="shared" si="82"/>
        <v>5956664</v>
      </c>
      <c r="S200" s="10">
        <v>671.5</v>
      </c>
      <c r="T200" s="10">
        <v>657.5</v>
      </c>
      <c r="U200" s="23"/>
      <c r="V200" s="10">
        <f t="shared" ref="V200:V263" si="103">MAX(U200,T200,AVERAGE(S200:T200))</f>
        <v>664.5</v>
      </c>
      <c r="W200" s="24">
        <f t="shared" si="83"/>
        <v>8.5</v>
      </c>
      <c r="X200" s="23">
        <f t="shared" si="84"/>
        <v>0</v>
      </c>
      <c r="Y200" s="10">
        <f t="shared" si="85"/>
        <v>673</v>
      </c>
      <c r="Z200" s="10">
        <f t="shared" si="86"/>
        <v>240.6</v>
      </c>
      <c r="AA200" s="23">
        <v>38</v>
      </c>
      <c r="AB200" s="23">
        <v>0.4</v>
      </c>
      <c r="AC200" s="23">
        <v>185.3</v>
      </c>
      <c r="AD200" s="23">
        <v>20.3</v>
      </c>
      <c r="AE200" s="23">
        <v>0</v>
      </c>
      <c r="AF200" s="10">
        <f t="shared" si="87"/>
        <v>1157.5999999999999</v>
      </c>
      <c r="AG200" s="25">
        <v>26600</v>
      </c>
      <c r="AH200" s="17">
        <f t="shared" si="88"/>
        <v>6252173</v>
      </c>
      <c r="AI200" s="11">
        <f t="shared" si="89"/>
        <v>295509</v>
      </c>
      <c r="AJ200" s="11">
        <v>688703</v>
      </c>
      <c r="AK200" s="11">
        <f t="shared" si="90"/>
        <v>10323</v>
      </c>
      <c r="AL200" s="11">
        <f t="shared" si="91"/>
        <v>305832</v>
      </c>
      <c r="AO200" s="32">
        <v>404</v>
      </c>
      <c r="AP200" s="35">
        <f t="shared" si="92"/>
        <v>0</v>
      </c>
      <c r="AQ200" s="1" t="b">
        <f t="shared" si="93"/>
        <v>0</v>
      </c>
      <c r="AR200" s="30">
        <f t="shared" si="94"/>
        <v>0</v>
      </c>
      <c r="AS200" s="31">
        <f t="shared" si="95"/>
        <v>0</v>
      </c>
      <c r="AT200" s="36">
        <f t="shared" si="96"/>
        <v>0</v>
      </c>
      <c r="AU200" s="1" t="b">
        <f t="shared" si="97"/>
        <v>1</v>
      </c>
      <c r="AV200" s="1">
        <f t="shared" si="98"/>
        <v>461.58749999999998</v>
      </c>
      <c r="AW200" s="31">
        <f t="shared" si="99"/>
        <v>0.35746</v>
      </c>
      <c r="AX200" s="36">
        <f t="shared" si="100"/>
        <v>240.6</v>
      </c>
      <c r="AY200" s="37">
        <f t="shared" si="101"/>
        <v>0</v>
      </c>
      <c r="AZ200" s="39">
        <f t="shared" si="102"/>
        <v>240.6</v>
      </c>
    </row>
    <row r="201" spans="1:52" x14ac:dyDescent="0.3">
      <c r="A201" s="9">
        <v>405</v>
      </c>
      <c r="B201" s="1" t="s">
        <v>328</v>
      </c>
      <c r="C201" s="1" t="s">
        <v>331</v>
      </c>
      <c r="D201" s="9" t="s">
        <v>441</v>
      </c>
      <c r="E201" s="10">
        <v>748.2</v>
      </c>
      <c r="F201" s="10">
        <v>9</v>
      </c>
      <c r="G201" s="10">
        <v>0</v>
      </c>
      <c r="H201" s="10">
        <f t="shared" si="80"/>
        <v>757.2</v>
      </c>
      <c r="I201" s="10">
        <v>249</v>
      </c>
      <c r="J201" s="11">
        <v>42072</v>
      </c>
      <c r="K201" s="10">
        <v>8.3000000000000007</v>
      </c>
      <c r="L201" s="10">
        <v>44.3</v>
      </c>
      <c r="M201" s="10">
        <v>274.39999999999998</v>
      </c>
      <c r="N201" s="10">
        <v>9.4</v>
      </c>
      <c r="O201" s="10">
        <v>0</v>
      </c>
      <c r="P201" s="10">
        <f t="shared" si="81"/>
        <v>1342.6</v>
      </c>
      <c r="Q201" s="11">
        <v>0</v>
      </c>
      <c r="R201" s="17">
        <f t="shared" si="82"/>
        <v>6831149</v>
      </c>
      <c r="S201" s="10">
        <v>731</v>
      </c>
      <c r="T201" s="10">
        <v>696.5</v>
      </c>
      <c r="U201" s="23"/>
      <c r="V201" s="10">
        <f t="shared" si="103"/>
        <v>713.8</v>
      </c>
      <c r="W201" s="24">
        <f t="shared" si="83"/>
        <v>9</v>
      </c>
      <c r="X201" s="23">
        <f t="shared" si="84"/>
        <v>0</v>
      </c>
      <c r="Y201" s="10">
        <f t="shared" si="85"/>
        <v>722.8</v>
      </c>
      <c r="Z201" s="10">
        <f t="shared" si="86"/>
        <v>246.1</v>
      </c>
      <c r="AA201" s="23">
        <v>8.3000000000000007</v>
      </c>
      <c r="AB201" s="23">
        <v>44.3</v>
      </c>
      <c r="AC201" s="23">
        <v>274.39999999999998</v>
      </c>
      <c r="AD201" s="23">
        <v>9.4</v>
      </c>
      <c r="AE201" s="23">
        <v>0</v>
      </c>
      <c r="AF201" s="10">
        <f t="shared" si="87"/>
        <v>1305.3</v>
      </c>
      <c r="AG201" s="25">
        <v>0</v>
      </c>
      <c r="AH201" s="17">
        <f t="shared" si="88"/>
        <v>7019903</v>
      </c>
      <c r="AI201" s="11">
        <f t="shared" si="89"/>
        <v>188754</v>
      </c>
      <c r="AJ201" s="11">
        <v>856247</v>
      </c>
      <c r="AK201" s="11">
        <f t="shared" si="90"/>
        <v>12835</v>
      </c>
      <c r="AL201" s="11">
        <f t="shared" si="91"/>
        <v>201589</v>
      </c>
      <c r="AO201" s="32">
        <v>405</v>
      </c>
      <c r="AP201" s="35">
        <f t="shared" si="92"/>
        <v>0</v>
      </c>
      <c r="AQ201" s="1" t="b">
        <f t="shared" si="93"/>
        <v>0</v>
      </c>
      <c r="AR201" s="30">
        <f t="shared" si="94"/>
        <v>0</v>
      </c>
      <c r="AS201" s="31">
        <f t="shared" si="95"/>
        <v>0</v>
      </c>
      <c r="AT201" s="36">
        <f t="shared" si="96"/>
        <v>0</v>
      </c>
      <c r="AU201" s="1" t="b">
        <f t="shared" si="97"/>
        <v>1</v>
      </c>
      <c r="AV201" s="1">
        <f t="shared" si="98"/>
        <v>523.21500000000003</v>
      </c>
      <c r="AW201" s="31">
        <f t="shared" si="99"/>
        <v>0.34054099999999998</v>
      </c>
      <c r="AX201" s="36">
        <f t="shared" si="100"/>
        <v>246.1</v>
      </c>
      <c r="AY201" s="37">
        <f t="shared" si="101"/>
        <v>0</v>
      </c>
      <c r="AZ201" s="39">
        <f t="shared" si="102"/>
        <v>246.1</v>
      </c>
    </row>
    <row r="202" spans="1:52" x14ac:dyDescent="0.3">
      <c r="A202" s="9">
        <v>407</v>
      </c>
      <c r="B202" s="1" t="s">
        <v>343</v>
      </c>
      <c r="C202" s="1" t="s">
        <v>345</v>
      </c>
      <c r="D202" s="9" t="s">
        <v>441</v>
      </c>
      <c r="E202" s="10">
        <v>792.5</v>
      </c>
      <c r="F202" s="10">
        <v>9.5</v>
      </c>
      <c r="G202" s="10">
        <v>0</v>
      </c>
      <c r="H202" s="10">
        <f t="shared" si="80"/>
        <v>802</v>
      </c>
      <c r="I202" s="10">
        <v>251.5</v>
      </c>
      <c r="J202" s="11">
        <v>159797</v>
      </c>
      <c r="K202" s="10">
        <v>31.4</v>
      </c>
      <c r="L202" s="10">
        <v>1.9</v>
      </c>
      <c r="M202" s="10">
        <v>197.9</v>
      </c>
      <c r="N202" s="10">
        <v>19.899999999999999</v>
      </c>
      <c r="O202" s="10">
        <v>0</v>
      </c>
      <c r="P202" s="10">
        <f t="shared" si="81"/>
        <v>1304.5999999999999</v>
      </c>
      <c r="Q202" s="11">
        <v>0</v>
      </c>
      <c r="R202" s="17">
        <f t="shared" si="82"/>
        <v>6637805</v>
      </c>
      <c r="S202" s="10">
        <v>747.3</v>
      </c>
      <c r="T202" s="10">
        <v>754</v>
      </c>
      <c r="U202" s="23"/>
      <c r="V202" s="10">
        <f t="shared" si="103"/>
        <v>754</v>
      </c>
      <c r="W202" s="24">
        <f t="shared" si="83"/>
        <v>9.5</v>
      </c>
      <c r="X202" s="23">
        <f t="shared" si="84"/>
        <v>0</v>
      </c>
      <c r="Y202" s="10">
        <f t="shared" si="85"/>
        <v>763.5</v>
      </c>
      <c r="Z202" s="10">
        <f t="shared" si="86"/>
        <v>249.4</v>
      </c>
      <c r="AA202" s="23">
        <v>31.4</v>
      </c>
      <c r="AB202" s="23">
        <v>1.9</v>
      </c>
      <c r="AC202" s="23">
        <v>197.9</v>
      </c>
      <c r="AD202" s="23">
        <v>19.899999999999999</v>
      </c>
      <c r="AE202" s="23">
        <v>0</v>
      </c>
      <c r="AF202" s="10">
        <f t="shared" si="87"/>
        <v>1264</v>
      </c>
      <c r="AG202" s="25">
        <v>0</v>
      </c>
      <c r="AH202" s="17">
        <f t="shared" si="88"/>
        <v>6797792</v>
      </c>
      <c r="AI202" s="11">
        <f t="shared" si="89"/>
        <v>159987</v>
      </c>
      <c r="AJ202" s="11">
        <v>779812</v>
      </c>
      <c r="AK202" s="11">
        <f t="shared" si="90"/>
        <v>11689</v>
      </c>
      <c r="AL202" s="11">
        <f t="shared" si="91"/>
        <v>171676</v>
      </c>
      <c r="AO202" s="32">
        <v>407</v>
      </c>
      <c r="AP202" s="35">
        <f t="shared" si="92"/>
        <v>0</v>
      </c>
      <c r="AQ202" s="1" t="b">
        <f t="shared" si="93"/>
        <v>0</v>
      </c>
      <c r="AR202" s="30">
        <f t="shared" si="94"/>
        <v>0</v>
      </c>
      <c r="AS202" s="31">
        <f t="shared" si="95"/>
        <v>0</v>
      </c>
      <c r="AT202" s="36">
        <f t="shared" si="96"/>
        <v>0</v>
      </c>
      <c r="AU202" s="1" t="b">
        <f t="shared" si="97"/>
        <v>1</v>
      </c>
      <c r="AV202" s="1">
        <f t="shared" si="98"/>
        <v>573.58130000000006</v>
      </c>
      <c r="AW202" s="31">
        <f t="shared" si="99"/>
        <v>0.32671299999999998</v>
      </c>
      <c r="AX202" s="36">
        <f t="shared" si="100"/>
        <v>249.4</v>
      </c>
      <c r="AY202" s="37">
        <f t="shared" si="101"/>
        <v>0</v>
      </c>
      <c r="AZ202" s="39">
        <f t="shared" si="102"/>
        <v>249.4</v>
      </c>
    </row>
    <row r="203" spans="1:52" x14ac:dyDescent="0.3">
      <c r="A203" s="9">
        <v>408</v>
      </c>
      <c r="B203" s="1" t="s">
        <v>242</v>
      </c>
      <c r="C203" s="1" t="s">
        <v>245</v>
      </c>
      <c r="D203" s="9" t="s">
        <v>440</v>
      </c>
      <c r="E203" s="10">
        <v>492.5</v>
      </c>
      <c r="F203" s="10">
        <v>11.5</v>
      </c>
      <c r="G203" s="10">
        <v>1</v>
      </c>
      <c r="H203" s="10">
        <f t="shared" si="80"/>
        <v>505</v>
      </c>
      <c r="I203" s="10">
        <v>209.1</v>
      </c>
      <c r="J203" s="11">
        <v>211386</v>
      </c>
      <c r="K203" s="10">
        <v>41.5</v>
      </c>
      <c r="L203" s="10">
        <v>0</v>
      </c>
      <c r="M203" s="10">
        <v>113.2</v>
      </c>
      <c r="N203" s="10">
        <v>20.3</v>
      </c>
      <c r="O203" s="10">
        <v>0</v>
      </c>
      <c r="P203" s="10">
        <f t="shared" si="81"/>
        <v>889.1</v>
      </c>
      <c r="Q203" s="11">
        <v>63465</v>
      </c>
      <c r="R203" s="17">
        <f t="shared" si="82"/>
        <v>4587206</v>
      </c>
      <c r="S203" s="10">
        <v>489.5</v>
      </c>
      <c r="T203" s="10">
        <v>480.1</v>
      </c>
      <c r="U203" s="23"/>
      <c r="V203" s="10">
        <f t="shared" si="103"/>
        <v>484.8</v>
      </c>
      <c r="W203" s="24">
        <f t="shared" si="83"/>
        <v>11.5</v>
      </c>
      <c r="X203" s="23">
        <f t="shared" si="84"/>
        <v>1</v>
      </c>
      <c r="Y203" s="10">
        <f t="shared" si="85"/>
        <v>497.3</v>
      </c>
      <c r="Z203" s="10">
        <f t="shared" si="86"/>
        <v>207.5</v>
      </c>
      <c r="AA203" s="23">
        <v>41.5</v>
      </c>
      <c r="AB203" s="23">
        <v>0</v>
      </c>
      <c r="AC203" s="23">
        <v>113.2</v>
      </c>
      <c r="AD203" s="23">
        <v>20.3</v>
      </c>
      <c r="AE203" s="23">
        <v>0</v>
      </c>
      <c r="AF203" s="10">
        <f t="shared" si="87"/>
        <v>879.8</v>
      </c>
      <c r="AG203" s="25">
        <v>63465</v>
      </c>
      <c r="AH203" s="17">
        <f t="shared" si="88"/>
        <v>4795029</v>
      </c>
      <c r="AI203" s="11">
        <f t="shared" si="89"/>
        <v>207823</v>
      </c>
      <c r="AJ203" s="11">
        <v>668082</v>
      </c>
      <c r="AK203" s="11">
        <f t="shared" si="90"/>
        <v>10014</v>
      </c>
      <c r="AL203" s="11">
        <f t="shared" si="91"/>
        <v>217837</v>
      </c>
      <c r="AO203" s="32">
        <v>408</v>
      </c>
      <c r="AP203" s="35">
        <f t="shared" si="92"/>
        <v>0</v>
      </c>
      <c r="AQ203" s="1" t="b">
        <f t="shared" si="93"/>
        <v>0</v>
      </c>
      <c r="AR203" s="30">
        <f t="shared" si="94"/>
        <v>0</v>
      </c>
      <c r="AS203" s="31">
        <f t="shared" si="95"/>
        <v>0</v>
      </c>
      <c r="AT203" s="36">
        <f t="shared" si="96"/>
        <v>0</v>
      </c>
      <c r="AU203" s="1" t="b">
        <f t="shared" si="97"/>
        <v>1</v>
      </c>
      <c r="AV203" s="1">
        <f t="shared" si="98"/>
        <v>244.15880000000001</v>
      </c>
      <c r="AW203" s="31">
        <f t="shared" si="99"/>
        <v>0.41715400000000002</v>
      </c>
      <c r="AX203" s="36">
        <f t="shared" si="100"/>
        <v>207.5</v>
      </c>
      <c r="AY203" s="37">
        <f t="shared" si="101"/>
        <v>0</v>
      </c>
      <c r="AZ203" s="39">
        <f t="shared" si="102"/>
        <v>207.5</v>
      </c>
    </row>
    <row r="204" spans="1:52" x14ac:dyDescent="0.3">
      <c r="A204" s="9">
        <v>409</v>
      </c>
      <c r="B204" s="1" t="s">
        <v>42</v>
      </c>
      <c r="C204" s="1" t="s">
        <v>44</v>
      </c>
      <c r="D204" s="9" t="s">
        <v>440</v>
      </c>
      <c r="E204" s="10">
        <v>1514.1</v>
      </c>
      <c r="F204" s="10">
        <v>17.3</v>
      </c>
      <c r="G204" s="10">
        <v>0</v>
      </c>
      <c r="H204" s="10">
        <f t="shared" si="80"/>
        <v>1531.4</v>
      </c>
      <c r="I204" s="10">
        <v>100.8</v>
      </c>
      <c r="J204" s="11">
        <v>159907</v>
      </c>
      <c r="K204" s="10">
        <v>31.4</v>
      </c>
      <c r="L204" s="10">
        <v>0.9</v>
      </c>
      <c r="M204" s="10">
        <v>494.8</v>
      </c>
      <c r="N204" s="10">
        <v>21.5</v>
      </c>
      <c r="O204" s="10">
        <v>0</v>
      </c>
      <c r="P204" s="10">
        <f t="shared" si="81"/>
        <v>2180.8000000000002</v>
      </c>
      <c r="Q204" s="11">
        <v>0</v>
      </c>
      <c r="R204" s="17">
        <f t="shared" si="82"/>
        <v>11095910</v>
      </c>
      <c r="S204" s="10">
        <v>1446.5</v>
      </c>
      <c r="T204" s="10">
        <v>1413.5</v>
      </c>
      <c r="U204" s="23"/>
      <c r="V204" s="10">
        <f t="shared" si="103"/>
        <v>1430</v>
      </c>
      <c r="W204" s="24">
        <f t="shared" si="83"/>
        <v>17.3</v>
      </c>
      <c r="X204" s="23">
        <f t="shared" si="84"/>
        <v>0</v>
      </c>
      <c r="Y204" s="10">
        <f t="shared" si="85"/>
        <v>1447.3</v>
      </c>
      <c r="Z204" s="10">
        <f t="shared" si="86"/>
        <v>136.6</v>
      </c>
      <c r="AA204" s="23">
        <v>31.4</v>
      </c>
      <c r="AB204" s="23">
        <v>0.9</v>
      </c>
      <c r="AC204" s="23">
        <v>494.8</v>
      </c>
      <c r="AD204" s="23">
        <v>21.5</v>
      </c>
      <c r="AE204" s="23">
        <v>0</v>
      </c>
      <c r="AF204" s="10">
        <f t="shared" si="87"/>
        <v>2132.5</v>
      </c>
      <c r="AG204" s="25">
        <v>0</v>
      </c>
      <c r="AH204" s="17">
        <f t="shared" si="88"/>
        <v>11468585</v>
      </c>
      <c r="AI204" s="11">
        <f t="shared" si="89"/>
        <v>372675</v>
      </c>
      <c r="AJ204" s="11">
        <v>2079368</v>
      </c>
      <c r="AK204" s="11">
        <f t="shared" si="90"/>
        <v>31169</v>
      </c>
      <c r="AL204" s="11">
        <f t="shared" si="91"/>
        <v>403844</v>
      </c>
      <c r="AO204" s="32">
        <v>409</v>
      </c>
      <c r="AP204" s="35">
        <f t="shared" si="92"/>
        <v>0</v>
      </c>
      <c r="AQ204" s="1" t="b">
        <f t="shared" si="93"/>
        <v>0</v>
      </c>
      <c r="AR204" s="30">
        <f t="shared" si="94"/>
        <v>0</v>
      </c>
      <c r="AS204" s="31">
        <f t="shared" si="95"/>
        <v>0</v>
      </c>
      <c r="AT204" s="36">
        <f t="shared" si="96"/>
        <v>0</v>
      </c>
      <c r="AU204" s="1" t="b">
        <f t="shared" si="97"/>
        <v>1</v>
      </c>
      <c r="AV204" s="1">
        <f t="shared" si="98"/>
        <v>1419.7837999999999</v>
      </c>
      <c r="AW204" s="31">
        <f t="shared" si="99"/>
        <v>9.4393000000000005E-2</v>
      </c>
      <c r="AX204" s="36">
        <f t="shared" si="100"/>
        <v>136.6</v>
      </c>
      <c r="AY204" s="37">
        <f t="shared" si="101"/>
        <v>0</v>
      </c>
      <c r="AZ204" s="39">
        <f t="shared" si="102"/>
        <v>136.6</v>
      </c>
    </row>
    <row r="205" spans="1:52" x14ac:dyDescent="0.3">
      <c r="A205" s="9">
        <v>410</v>
      </c>
      <c r="B205" s="1" t="s">
        <v>242</v>
      </c>
      <c r="C205" s="1" t="s">
        <v>246</v>
      </c>
      <c r="D205" s="9" t="s">
        <v>441</v>
      </c>
      <c r="E205" s="10">
        <v>585</v>
      </c>
      <c r="F205" s="10">
        <v>10.5</v>
      </c>
      <c r="G205" s="10">
        <v>0</v>
      </c>
      <c r="H205" s="10">
        <f t="shared" si="80"/>
        <v>595.5</v>
      </c>
      <c r="I205" s="10">
        <v>228.5</v>
      </c>
      <c r="J205" s="11">
        <v>200691</v>
      </c>
      <c r="K205" s="10">
        <v>39.4</v>
      </c>
      <c r="L205" s="10">
        <v>1.5</v>
      </c>
      <c r="M205" s="10">
        <v>118</v>
      </c>
      <c r="N205" s="10">
        <v>26.9</v>
      </c>
      <c r="O205" s="10">
        <v>0</v>
      </c>
      <c r="P205" s="10">
        <f t="shared" si="81"/>
        <v>1009.8</v>
      </c>
      <c r="Q205" s="11">
        <v>68934</v>
      </c>
      <c r="R205" s="17">
        <f t="shared" si="82"/>
        <v>5206796</v>
      </c>
      <c r="S205" s="10">
        <v>585</v>
      </c>
      <c r="T205" s="10">
        <v>576.20000000000005</v>
      </c>
      <c r="U205" s="23"/>
      <c r="V205" s="10">
        <f t="shared" si="103"/>
        <v>580.6</v>
      </c>
      <c r="W205" s="24">
        <f t="shared" si="83"/>
        <v>10.5</v>
      </c>
      <c r="X205" s="23">
        <f t="shared" si="84"/>
        <v>0</v>
      </c>
      <c r="Y205" s="10">
        <f t="shared" si="85"/>
        <v>591.1</v>
      </c>
      <c r="Z205" s="10">
        <f t="shared" si="86"/>
        <v>227.7</v>
      </c>
      <c r="AA205" s="23">
        <v>39.4</v>
      </c>
      <c r="AB205" s="23">
        <v>1.5</v>
      </c>
      <c r="AC205" s="23">
        <v>118</v>
      </c>
      <c r="AD205" s="23">
        <v>26.9</v>
      </c>
      <c r="AE205" s="23">
        <v>0</v>
      </c>
      <c r="AF205" s="10">
        <f t="shared" si="87"/>
        <v>1004.6</v>
      </c>
      <c r="AG205" s="25">
        <v>68934</v>
      </c>
      <c r="AH205" s="17">
        <f t="shared" si="88"/>
        <v>5471673</v>
      </c>
      <c r="AI205" s="11">
        <f t="shared" si="89"/>
        <v>264877</v>
      </c>
      <c r="AJ205" s="11">
        <v>795743</v>
      </c>
      <c r="AK205" s="11">
        <f t="shared" si="90"/>
        <v>11928</v>
      </c>
      <c r="AL205" s="11">
        <f t="shared" si="91"/>
        <v>276805</v>
      </c>
      <c r="AO205" s="32">
        <v>410</v>
      </c>
      <c r="AP205" s="35">
        <f t="shared" si="92"/>
        <v>0</v>
      </c>
      <c r="AQ205" s="1" t="b">
        <f t="shared" si="93"/>
        <v>0</v>
      </c>
      <c r="AR205" s="30">
        <f t="shared" si="94"/>
        <v>0</v>
      </c>
      <c r="AS205" s="31">
        <f t="shared" si="95"/>
        <v>0</v>
      </c>
      <c r="AT205" s="36">
        <f t="shared" si="96"/>
        <v>0</v>
      </c>
      <c r="AU205" s="1" t="b">
        <f t="shared" si="97"/>
        <v>1</v>
      </c>
      <c r="AV205" s="1">
        <f t="shared" si="98"/>
        <v>360.23630000000003</v>
      </c>
      <c r="AW205" s="31">
        <f t="shared" si="99"/>
        <v>0.38528499999999999</v>
      </c>
      <c r="AX205" s="36">
        <f t="shared" si="100"/>
        <v>227.7</v>
      </c>
      <c r="AY205" s="37">
        <f t="shared" si="101"/>
        <v>0</v>
      </c>
      <c r="AZ205" s="39">
        <f t="shared" si="102"/>
        <v>227.7</v>
      </c>
    </row>
    <row r="206" spans="1:52" x14ac:dyDescent="0.3">
      <c r="A206" s="9">
        <v>411</v>
      </c>
      <c r="B206" s="1" t="s">
        <v>242</v>
      </c>
      <c r="C206" s="1" t="s">
        <v>247</v>
      </c>
      <c r="D206" s="9" t="s">
        <v>440</v>
      </c>
      <c r="E206" s="10">
        <v>281.5</v>
      </c>
      <c r="F206" s="10">
        <v>7.5</v>
      </c>
      <c r="G206" s="10">
        <v>0</v>
      </c>
      <c r="H206" s="10">
        <f t="shared" si="80"/>
        <v>289</v>
      </c>
      <c r="I206" s="10">
        <v>148.4</v>
      </c>
      <c r="J206" s="11">
        <v>108240</v>
      </c>
      <c r="K206" s="10">
        <v>21.3</v>
      </c>
      <c r="L206" s="10">
        <v>0.4</v>
      </c>
      <c r="M206" s="10">
        <v>30</v>
      </c>
      <c r="N206" s="10">
        <v>8.4</v>
      </c>
      <c r="O206" s="10">
        <v>0</v>
      </c>
      <c r="P206" s="10">
        <f t="shared" si="81"/>
        <v>497.5</v>
      </c>
      <c r="Q206" s="11">
        <v>0</v>
      </c>
      <c r="R206" s="17">
        <f t="shared" si="82"/>
        <v>2531280</v>
      </c>
      <c r="S206" s="10">
        <v>269</v>
      </c>
      <c r="T206" s="10">
        <v>266</v>
      </c>
      <c r="U206" s="23"/>
      <c r="V206" s="10">
        <f t="shared" si="103"/>
        <v>267.5</v>
      </c>
      <c r="W206" s="24">
        <f t="shared" si="83"/>
        <v>7.5</v>
      </c>
      <c r="X206" s="23">
        <f t="shared" si="84"/>
        <v>0</v>
      </c>
      <c r="Y206" s="10">
        <f t="shared" si="85"/>
        <v>275</v>
      </c>
      <c r="Z206" s="10">
        <f t="shared" si="86"/>
        <v>151.4</v>
      </c>
      <c r="AA206" s="23">
        <v>21.3</v>
      </c>
      <c r="AB206" s="23">
        <v>0.4</v>
      </c>
      <c r="AC206" s="23">
        <v>30</v>
      </c>
      <c r="AD206" s="23">
        <v>8.4</v>
      </c>
      <c r="AE206" s="23">
        <v>0</v>
      </c>
      <c r="AF206" s="10">
        <f t="shared" si="87"/>
        <v>486.5</v>
      </c>
      <c r="AG206" s="25">
        <v>0</v>
      </c>
      <c r="AH206" s="17">
        <f t="shared" si="88"/>
        <v>2616397</v>
      </c>
      <c r="AI206" s="11">
        <f t="shared" si="89"/>
        <v>85117</v>
      </c>
      <c r="AJ206" s="11">
        <v>402439</v>
      </c>
      <c r="AK206" s="11">
        <f t="shared" si="90"/>
        <v>6032</v>
      </c>
      <c r="AL206" s="11">
        <f t="shared" si="91"/>
        <v>91149</v>
      </c>
      <c r="AO206" s="32">
        <v>411</v>
      </c>
      <c r="AP206" s="35">
        <f t="shared" si="92"/>
        <v>0</v>
      </c>
      <c r="AQ206" s="1" t="b">
        <f t="shared" si="93"/>
        <v>1</v>
      </c>
      <c r="AR206" s="30">
        <f t="shared" si="94"/>
        <v>1689.625</v>
      </c>
      <c r="AS206" s="31">
        <f t="shared" si="95"/>
        <v>0.550454</v>
      </c>
      <c r="AT206" s="36">
        <f t="shared" si="96"/>
        <v>151.4</v>
      </c>
      <c r="AU206" s="1" t="b">
        <f t="shared" si="97"/>
        <v>0</v>
      </c>
      <c r="AV206" s="1">
        <f t="shared" si="98"/>
        <v>0</v>
      </c>
      <c r="AW206" s="31">
        <f t="shared" si="99"/>
        <v>0</v>
      </c>
      <c r="AX206" s="36">
        <f t="shared" si="100"/>
        <v>0</v>
      </c>
      <c r="AY206" s="37">
        <f t="shared" si="101"/>
        <v>0</v>
      </c>
      <c r="AZ206" s="39">
        <f t="shared" si="102"/>
        <v>151.4</v>
      </c>
    </row>
    <row r="207" spans="1:52" x14ac:dyDescent="0.3">
      <c r="A207" s="9">
        <v>412</v>
      </c>
      <c r="B207" s="1" t="s">
        <v>372</v>
      </c>
      <c r="C207" s="1" t="s">
        <v>373</v>
      </c>
      <c r="D207" s="9" t="s">
        <v>440</v>
      </c>
      <c r="E207" s="10">
        <v>413.2</v>
      </c>
      <c r="F207" s="10">
        <v>6</v>
      </c>
      <c r="G207" s="10">
        <v>0</v>
      </c>
      <c r="H207" s="10">
        <f t="shared" si="80"/>
        <v>419.2</v>
      </c>
      <c r="I207" s="10">
        <v>186</v>
      </c>
      <c r="J207" s="11">
        <v>167359</v>
      </c>
      <c r="K207" s="10">
        <v>32.9</v>
      </c>
      <c r="L207" s="10">
        <v>2.4</v>
      </c>
      <c r="M207" s="10">
        <v>50.3</v>
      </c>
      <c r="N207" s="10">
        <v>7.5</v>
      </c>
      <c r="O207" s="10">
        <v>0</v>
      </c>
      <c r="P207" s="10">
        <f t="shared" si="81"/>
        <v>698.3</v>
      </c>
      <c r="Q207" s="11">
        <v>0</v>
      </c>
      <c r="R207" s="17">
        <f t="shared" si="82"/>
        <v>3552950</v>
      </c>
      <c r="S207" s="10">
        <v>413.2</v>
      </c>
      <c r="T207" s="10">
        <v>395.5</v>
      </c>
      <c r="U207" s="23"/>
      <c r="V207" s="10">
        <f t="shared" si="103"/>
        <v>404.4</v>
      </c>
      <c r="W207" s="24">
        <f t="shared" si="83"/>
        <v>6</v>
      </c>
      <c r="X207" s="23">
        <f t="shared" si="84"/>
        <v>0</v>
      </c>
      <c r="Y207" s="10">
        <f t="shared" si="85"/>
        <v>410.4</v>
      </c>
      <c r="Z207" s="10">
        <f t="shared" si="86"/>
        <v>183.3</v>
      </c>
      <c r="AA207" s="23">
        <v>32.9</v>
      </c>
      <c r="AB207" s="23">
        <v>2.4</v>
      </c>
      <c r="AC207" s="23">
        <v>50.3</v>
      </c>
      <c r="AD207" s="23">
        <v>7.5</v>
      </c>
      <c r="AE207" s="23">
        <v>0</v>
      </c>
      <c r="AF207" s="10">
        <f t="shared" si="87"/>
        <v>686.8</v>
      </c>
      <c r="AG207" s="25">
        <v>0</v>
      </c>
      <c r="AH207" s="17">
        <f t="shared" si="88"/>
        <v>3693610</v>
      </c>
      <c r="AI207" s="11">
        <f t="shared" si="89"/>
        <v>140660</v>
      </c>
      <c r="AJ207" s="11">
        <v>321034</v>
      </c>
      <c r="AK207" s="11">
        <f t="shared" si="90"/>
        <v>4812</v>
      </c>
      <c r="AL207" s="11">
        <f t="shared" si="91"/>
        <v>145472</v>
      </c>
      <c r="AO207" s="32">
        <v>412</v>
      </c>
      <c r="AP207" s="35">
        <f t="shared" si="92"/>
        <v>0</v>
      </c>
      <c r="AQ207" s="1" t="b">
        <f t="shared" si="93"/>
        <v>0</v>
      </c>
      <c r="AR207" s="30">
        <f t="shared" si="94"/>
        <v>0</v>
      </c>
      <c r="AS207" s="31">
        <f t="shared" si="95"/>
        <v>0</v>
      </c>
      <c r="AT207" s="36">
        <f t="shared" si="96"/>
        <v>0</v>
      </c>
      <c r="AU207" s="1" t="b">
        <f t="shared" si="97"/>
        <v>1</v>
      </c>
      <c r="AV207" s="1">
        <f t="shared" si="98"/>
        <v>136.62</v>
      </c>
      <c r="AW207" s="31">
        <f t="shared" si="99"/>
        <v>0.44667800000000002</v>
      </c>
      <c r="AX207" s="36">
        <f t="shared" si="100"/>
        <v>183.3</v>
      </c>
      <c r="AY207" s="37">
        <f t="shared" si="101"/>
        <v>0</v>
      </c>
      <c r="AZ207" s="39">
        <f t="shared" si="102"/>
        <v>183.3</v>
      </c>
    </row>
    <row r="208" spans="1:52" x14ac:dyDescent="0.3">
      <c r="A208" s="9">
        <v>413</v>
      </c>
      <c r="B208" s="1" t="s">
        <v>281</v>
      </c>
      <c r="C208" s="1" t="s">
        <v>283</v>
      </c>
      <c r="D208" s="9" t="s">
        <v>440</v>
      </c>
      <c r="E208" s="10">
        <v>1697.5</v>
      </c>
      <c r="F208" s="10">
        <v>39</v>
      </c>
      <c r="G208" s="10">
        <v>0</v>
      </c>
      <c r="H208" s="10">
        <f t="shared" si="80"/>
        <v>1736.5</v>
      </c>
      <c r="I208" s="10">
        <v>60.8</v>
      </c>
      <c r="J208" s="11">
        <v>507416</v>
      </c>
      <c r="K208" s="10">
        <v>99.7</v>
      </c>
      <c r="L208" s="10">
        <v>8.6999999999999993</v>
      </c>
      <c r="M208" s="10">
        <v>556</v>
      </c>
      <c r="N208" s="10">
        <v>43.5</v>
      </c>
      <c r="O208" s="10">
        <v>0</v>
      </c>
      <c r="P208" s="10">
        <f t="shared" si="81"/>
        <v>2505.1999999999998</v>
      </c>
      <c r="Q208" s="11">
        <v>0</v>
      </c>
      <c r="R208" s="17">
        <f t="shared" si="82"/>
        <v>12746458</v>
      </c>
      <c r="S208" s="10">
        <v>1697.5</v>
      </c>
      <c r="T208" s="10">
        <v>1648.6</v>
      </c>
      <c r="U208" s="23"/>
      <c r="V208" s="10">
        <f t="shared" si="103"/>
        <v>1673.1</v>
      </c>
      <c r="W208" s="24">
        <f t="shared" si="83"/>
        <v>39</v>
      </c>
      <c r="X208" s="23">
        <f t="shared" si="84"/>
        <v>0</v>
      </c>
      <c r="Y208" s="10">
        <f t="shared" si="85"/>
        <v>1712.1</v>
      </c>
      <c r="Z208" s="10">
        <f t="shared" si="86"/>
        <v>60</v>
      </c>
      <c r="AA208" s="23">
        <v>99.7</v>
      </c>
      <c r="AB208" s="23">
        <v>8.6999999999999993</v>
      </c>
      <c r="AC208" s="23">
        <v>556</v>
      </c>
      <c r="AD208" s="23">
        <v>43.5</v>
      </c>
      <c r="AE208" s="23">
        <v>0</v>
      </c>
      <c r="AF208" s="10">
        <f t="shared" si="87"/>
        <v>2480</v>
      </c>
      <c r="AG208" s="25">
        <v>0</v>
      </c>
      <c r="AH208" s="17">
        <f t="shared" si="88"/>
        <v>13337440</v>
      </c>
      <c r="AI208" s="11">
        <f t="shared" si="89"/>
        <v>590982</v>
      </c>
      <c r="AJ208" s="11">
        <v>2194629</v>
      </c>
      <c r="AK208" s="11">
        <f t="shared" si="90"/>
        <v>32897</v>
      </c>
      <c r="AL208" s="11">
        <f t="shared" si="91"/>
        <v>623879</v>
      </c>
      <c r="AO208" s="32">
        <v>413</v>
      </c>
      <c r="AP208" s="35">
        <f t="shared" si="92"/>
        <v>0</v>
      </c>
      <c r="AQ208" s="1" t="b">
        <f t="shared" si="93"/>
        <v>0</v>
      </c>
      <c r="AR208" s="30">
        <f t="shared" si="94"/>
        <v>0</v>
      </c>
      <c r="AS208" s="31">
        <f t="shared" si="95"/>
        <v>0</v>
      </c>
      <c r="AT208" s="36">
        <f t="shared" si="96"/>
        <v>0</v>
      </c>
      <c r="AU208" s="1" t="b">
        <f t="shared" si="97"/>
        <v>0</v>
      </c>
      <c r="AV208" s="1">
        <f t="shared" si="98"/>
        <v>0</v>
      </c>
      <c r="AW208" s="31">
        <f t="shared" si="99"/>
        <v>0</v>
      </c>
      <c r="AX208" s="36">
        <f t="shared" si="100"/>
        <v>0</v>
      </c>
      <c r="AY208" s="37">
        <f t="shared" si="101"/>
        <v>60</v>
      </c>
      <c r="AZ208" s="39">
        <f t="shared" si="102"/>
        <v>60</v>
      </c>
    </row>
    <row r="209" spans="1:52" x14ac:dyDescent="0.3">
      <c r="A209" s="9">
        <v>415</v>
      </c>
      <c r="B209" s="1" t="s">
        <v>55</v>
      </c>
      <c r="C209" s="1" t="s">
        <v>56</v>
      </c>
      <c r="D209" s="9" t="s">
        <v>440</v>
      </c>
      <c r="E209" s="10">
        <v>900.5</v>
      </c>
      <c r="F209" s="10">
        <v>6.5</v>
      </c>
      <c r="G209" s="10">
        <v>0</v>
      </c>
      <c r="H209" s="10">
        <f t="shared" si="80"/>
        <v>907</v>
      </c>
      <c r="I209" s="10">
        <v>252.1</v>
      </c>
      <c r="J209" s="11">
        <v>292543</v>
      </c>
      <c r="K209" s="10">
        <v>57.5</v>
      </c>
      <c r="L209" s="10">
        <v>0.9</v>
      </c>
      <c r="M209" s="10">
        <v>235.6</v>
      </c>
      <c r="N209" s="10">
        <v>17.899999999999999</v>
      </c>
      <c r="O209" s="10">
        <v>0</v>
      </c>
      <c r="P209" s="10">
        <f t="shared" si="81"/>
        <v>1471</v>
      </c>
      <c r="Q209" s="11">
        <v>10640</v>
      </c>
      <c r="R209" s="17">
        <f t="shared" si="82"/>
        <v>7495088</v>
      </c>
      <c r="S209" s="10">
        <v>855</v>
      </c>
      <c r="T209" s="10">
        <v>847.5</v>
      </c>
      <c r="U209" s="23"/>
      <c r="V209" s="10">
        <f t="shared" si="103"/>
        <v>851.3</v>
      </c>
      <c r="W209" s="24">
        <f t="shared" si="83"/>
        <v>6.5</v>
      </c>
      <c r="X209" s="23">
        <f t="shared" si="84"/>
        <v>0</v>
      </c>
      <c r="Y209" s="10">
        <f t="shared" si="85"/>
        <v>857.8</v>
      </c>
      <c r="Z209" s="10">
        <f t="shared" si="86"/>
        <v>252.8</v>
      </c>
      <c r="AA209" s="23">
        <v>57.5</v>
      </c>
      <c r="AB209" s="23">
        <v>0.9</v>
      </c>
      <c r="AC209" s="23">
        <v>235.6</v>
      </c>
      <c r="AD209" s="23">
        <v>17.899999999999999</v>
      </c>
      <c r="AE209" s="23">
        <v>0</v>
      </c>
      <c r="AF209" s="10">
        <f t="shared" si="87"/>
        <v>1422.5</v>
      </c>
      <c r="AG209" s="25">
        <v>10640</v>
      </c>
      <c r="AH209" s="17">
        <f t="shared" si="88"/>
        <v>7660845</v>
      </c>
      <c r="AI209" s="11">
        <f t="shared" si="89"/>
        <v>165757</v>
      </c>
      <c r="AJ209" s="11">
        <v>1076125</v>
      </c>
      <c r="AK209" s="11">
        <f t="shared" si="90"/>
        <v>16131</v>
      </c>
      <c r="AL209" s="11">
        <f t="shared" si="91"/>
        <v>181888</v>
      </c>
      <c r="AO209" s="32">
        <v>415</v>
      </c>
      <c r="AP209" s="35">
        <f t="shared" si="92"/>
        <v>0</v>
      </c>
      <c r="AQ209" s="1" t="b">
        <f t="shared" si="93"/>
        <v>0</v>
      </c>
      <c r="AR209" s="30">
        <f t="shared" si="94"/>
        <v>0</v>
      </c>
      <c r="AS209" s="31">
        <f t="shared" si="95"/>
        <v>0</v>
      </c>
      <c r="AT209" s="36">
        <f t="shared" si="96"/>
        <v>0</v>
      </c>
      <c r="AU209" s="1" t="b">
        <f t="shared" si="97"/>
        <v>1</v>
      </c>
      <c r="AV209" s="1">
        <f t="shared" si="98"/>
        <v>690.27750000000003</v>
      </c>
      <c r="AW209" s="31">
        <f t="shared" si="99"/>
        <v>0.29467500000000002</v>
      </c>
      <c r="AX209" s="36">
        <f t="shared" si="100"/>
        <v>252.8</v>
      </c>
      <c r="AY209" s="37">
        <f t="shared" si="101"/>
        <v>0</v>
      </c>
      <c r="AZ209" s="39">
        <f t="shared" si="102"/>
        <v>252.8</v>
      </c>
    </row>
    <row r="210" spans="1:52" x14ac:dyDescent="0.3">
      <c r="A210" s="9">
        <v>416</v>
      </c>
      <c r="B210" s="1" t="s">
        <v>261</v>
      </c>
      <c r="C210" s="1" t="s">
        <v>264</v>
      </c>
      <c r="D210" s="9" t="s">
        <v>440</v>
      </c>
      <c r="E210" s="10">
        <v>1688.6</v>
      </c>
      <c r="F210" s="10">
        <v>7</v>
      </c>
      <c r="G210" s="10">
        <v>0</v>
      </c>
      <c r="H210" s="10">
        <f t="shared" si="80"/>
        <v>1695.6</v>
      </c>
      <c r="I210" s="10">
        <v>59.4</v>
      </c>
      <c r="J210" s="11">
        <v>570732</v>
      </c>
      <c r="K210" s="10">
        <v>112.2</v>
      </c>
      <c r="L210" s="10">
        <v>5</v>
      </c>
      <c r="M210" s="10">
        <v>147.1</v>
      </c>
      <c r="N210" s="10">
        <v>32.6</v>
      </c>
      <c r="O210" s="10">
        <v>105.1</v>
      </c>
      <c r="P210" s="10">
        <f t="shared" si="81"/>
        <v>2157</v>
      </c>
      <c r="Q210" s="11">
        <v>77000</v>
      </c>
      <c r="R210" s="17">
        <f t="shared" si="82"/>
        <v>11051816</v>
      </c>
      <c r="S210" s="10">
        <v>1688.6</v>
      </c>
      <c r="T210" s="10">
        <v>1656.7</v>
      </c>
      <c r="U210" s="23"/>
      <c r="V210" s="10">
        <f t="shared" si="103"/>
        <v>1672.7</v>
      </c>
      <c r="W210" s="24">
        <f t="shared" si="83"/>
        <v>7</v>
      </c>
      <c r="X210" s="23">
        <f t="shared" si="84"/>
        <v>0</v>
      </c>
      <c r="Y210" s="10">
        <f t="shared" si="85"/>
        <v>1679.7</v>
      </c>
      <c r="Z210" s="10">
        <f t="shared" si="86"/>
        <v>58.9</v>
      </c>
      <c r="AA210" s="23">
        <v>112.2</v>
      </c>
      <c r="AB210" s="23">
        <v>5</v>
      </c>
      <c r="AC210" s="23">
        <v>147.1</v>
      </c>
      <c r="AD210" s="23">
        <v>32.6</v>
      </c>
      <c r="AE210" s="23">
        <v>105.1</v>
      </c>
      <c r="AF210" s="10">
        <f t="shared" si="87"/>
        <v>2140.6</v>
      </c>
      <c r="AG210" s="25">
        <v>77000</v>
      </c>
      <c r="AH210" s="17">
        <f t="shared" si="88"/>
        <v>11589147</v>
      </c>
      <c r="AI210" s="11">
        <f t="shared" si="89"/>
        <v>537331</v>
      </c>
      <c r="AJ210" s="11">
        <v>1545250</v>
      </c>
      <c r="AK210" s="11">
        <f t="shared" si="90"/>
        <v>23163</v>
      </c>
      <c r="AL210" s="11">
        <f t="shared" si="91"/>
        <v>560494</v>
      </c>
      <c r="AO210" s="32">
        <v>416</v>
      </c>
      <c r="AP210" s="35">
        <f t="shared" si="92"/>
        <v>0</v>
      </c>
      <c r="AQ210" s="1" t="b">
        <f t="shared" si="93"/>
        <v>0</v>
      </c>
      <c r="AR210" s="30">
        <f t="shared" si="94"/>
        <v>0</v>
      </c>
      <c r="AS210" s="31">
        <f t="shared" si="95"/>
        <v>0</v>
      </c>
      <c r="AT210" s="36">
        <f t="shared" si="96"/>
        <v>0</v>
      </c>
      <c r="AU210" s="1" t="b">
        <f t="shared" si="97"/>
        <v>0</v>
      </c>
      <c r="AV210" s="1">
        <f t="shared" si="98"/>
        <v>0</v>
      </c>
      <c r="AW210" s="31">
        <f t="shared" si="99"/>
        <v>0</v>
      </c>
      <c r="AX210" s="36">
        <f t="shared" si="100"/>
        <v>0</v>
      </c>
      <c r="AY210" s="37">
        <f t="shared" si="101"/>
        <v>58.9</v>
      </c>
      <c r="AZ210" s="39">
        <f t="shared" si="102"/>
        <v>58.9</v>
      </c>
    </row>
    <row r="211" spans="1:52" x14ac:dyDescent="0.3">
      <c r="A211" s="9">
        <v>417</v>
      </c>
      <c r="B211" s="1" t="s">
        <v>273</v>
      </c>
      <c r="C211" s="1" t="s">
        <v>274</v>
      </c>
      <c r="D211" s="9" t="s">
        <v>440</v>
      </c>
      <c r="E211" s="10">
        <v>747</v>
      </c>
      <c r="F211" s="10">
        <v>12</v>
      </c>
      <c r="G211" s="10">
        <v>0</v>
      </c>
      <c r="H211" s="10">
        <f t="shared" si="80"/>
        <v>759</v>
      </c>
      <c r="I211" s="10">
        <v>249.1</v>
      </c>
      <c r="J211" s="11">
        <v>356854</v>
      </c>
      <c r="K211" s="10">
        <v>70.099999999999994</v>
      </c>
      <c r="L211" s="10">
        <v>0.9</v>
      </c>
      <c r="M211" s="10">
        <v>215</v>
      </c>
      <c r="N211" s="10">
        <v>14.8</v>
      </c>
      <c r="O211" s="10">
        <v>0</v>
      </c>
      <c r="P211" s="10">
        <f t="shared" si="81"/>
        <v>1308.9000000000001</v>
      </c>
      <c r="Q211" s="11">
        <v>0</v>
      </c>
      <c r="R211" s="17">
        <f t="shared" si="82"/>
        <v>6659683</v>
      </c>
      <c r="S211" s="10">
        <v>747</v>
      </c>
      <c r="T211" s="10">
        <v>735.5</v>
      </c>
      <c r="U211" s="23"/>
      <c r="V211" s="10">
        <f t="shared" si="103"/>
        <v>741.3</v>
      </c>
      <c r="W211" s="24">
        <f t="shared" si="83"/>
        <v>12</v>
      </c>
      <c r="X211" s="23">
        <f t="shared" si="84"/>
        <v>0</v>
      </c>
      <c r="Y211" s="10">
        <f t="shared" si="85"/>
        <v>753.3</v>
      </c>
      <c r="Z211" s="10">
        <f t="shared" si="86"/>
        <v>248.7</v>
      </c>
      <c r="AA211" s="23">
        <v>70.099999999999994</v>
      </c>
      <c r="AB211" s="23">
        <v>0.9</v>
      </c>
      <c r="AC211" s="23">
        <v>215</v>
      </c>
      <c r="AD211" s="23">
        <v>14.8</v>
      </c>
      <c r="AE211" s="23">
        <v>0</v>
      </c>
      <c r="AF211" s="10">
        <f t="shared" si="87"/>
        <v>1302.8</v>
      </c>
      <c r="AG211" s="25">
        <v>0</v>
      </c>
      <c r="AH211" s="17">
        <f t="shared" si="88"/>
        <v>7006458</v>
      </c>
      <c r="AI211" s="11">
        <f t="shared" si="89"/>
        <v>346775</v>
      </c>
      <c r="AJ211" s="11">
        <v>892677</v>
      </c>
      <c r="AK211" s="11">
        <f t="shared" si="90"/>
        <v>13381</v>
      </c>
      <c r="AL211" s="11">
        <f t="shared" si="91"/>
        <v>360156</v>
      </c>
      <c r="AO211" s="32">
        <v>417</v>
      </c>
      <c r="AP211" s="35">
        <f t="shared" si="92"/>
        <v>0</v>
      </c>
      <c r="AQ211" s="1" t="b">
        <f t="shared" si="93"/>
        <v>0</v>
      </c>
      <c r="AR211" s="30">
        <f t="shared" si="94"/>
        <v>0</v>
      </c>
      <c r="AS211" s="31">
        <f t="shared" si="95"/>
        <v>0</v>
      </c>
      <c r="AT211" s="36">
        <f t="shared" si="96"/>
        <v>0</v>
      </c>
      <c r="AU211" s="1" t="b">
        <f t="shared" si="97"/>
        <v>1</v>
      </c>
      <c r="AV211" s="1">
        <f t="shared" si="98"/>
        <v>560.9588</v>
      </c>
      <c r="AW211" s="31">
        <f t="shared" si="99"/>
        <v>0.33017800000000003</v>
      </c>
      <c r="AX211" s="36">
        <f t="shared" si="100"/>
        <v>248.7</v>
      </c>
      <c r="AY211" s="37">
        <f t="shared" si="101"/>
        <v>0</v>
      </c>
      <c r="AZ211" s="39">
        <f t="shared" si="102"/>
        <v>248.7</v>
      </c>
    </row>
    <row r="212" spans="1:52" x14ac:dyDescent="0.3">
      <c r="A212" s="9">
        <v>418</v>
      </c>
      <c r="B212" s="1" t="s">
        <v>252</v>
      </c>
      <c r="C212" s="1" t="s">
        <v>254</v>
      </c>
      <c r="D212" s="9" t="s">
        <v>441</v>
      </c>
      <c r="E212" s="10">
        <v>2215</v>
      </c>
      <c r="F212" s="10">
        <v>38</v>
      </c>
      <c r="G212" s="10">
        <v>0</v>
      </c>
      <c r="H212" s="10">
        <f t="shared" si="80"/>
        <v>2253</v>
      </c>
      <c r="I212" s="10">
        <v>78.900000000000006</v>
      </c>
      <c r="J212" s="11">
        <v>223443</v>
      </c>
      <c r="K212" s="10">
        <v>43.9</v>
      </c>
      <c r="L212" s="10">
        <v>12.6</v>
      </c>
      <c r="M212" s="10">
        <v>456.4</v>
      </c>
      <c r="N212" s="10">
        <v>41.4</v>
      </c>
      <c r="O212" s="10">
        <v>0</v>
      </c>
      <c r="P212" s="10">
        <f t="shared" si="81"/>
        <v>2886.2</v>
      </c>
      <c r="Q212" s="11">
        <v>61600</v>
      </c>
      <c r="R212" s="17">
        <f t="shared" si="82"/>
        <v>14746586</v>
      </c>
      <c r="S212" s="10">
        <v>2200.1999999999998</v>
      </c>
      <c r="T212" s="10">
        <v>2141.3000000000002</v>
      </c>
      <c r="U212" s="23"/>
      <c r="V212" s="10">
        <f t="shared" si="103"/>
        <v>2170.8000000000002</v>
      </c>
      <c r="W212" s="24">
        <f t="shared" si="83"/>
        <v>38</v>
      </c>
      <c r="X212" s="23">
        <f t="shared" si="84"/>
        <v>0</v>
      </c>
      <c r="Y212" s="10">
        <f t="shared" si="85"/>
        <v>2208.8000000000002</v>
      </c>
      <c r="Z212" s="10">
        <f t="shared" si="86"/>
        <v>77.400000000000006</v>
      </c>
      <c r="AA212" s="23">
        <v>43.9</v>
      </c>
      <c r="AB212" s="23">
        <v>12.6</v>
      </c>
      <c r="AC212" s="23">
        <v>456.4</v>
      </c>
      <c r="AD212" s="23">
        <v>41.4</v>
      </c>
      <c r="AE212" s="23">
        <v>0</v>
      </c>
      <c r="AF212" s="10">
        <f t="shared" si="87"/>
        <v>2840.5</v>
      </c>
      <c r="AG212" s="25">
        <v>61600</v>
      </c>
      <c r="AH212" s="17">
        <f t="shared" si="88"/>
        <v>15337809</v>
      </c>
      <c r="AI212" s="11">
        <f t="shared" si="89"/>
        <v>591223</v>
      </c>
      <c r="AJ212" s="11">
        <v>2782604</v>
      </c>
      <c r="AK212" s="11">
        <f t="shared" si="90"/>
        <v>41710</v>
      </c>
      <c r="AL212" s="11">
        <f t="shared" si="91"/>
        <v>632933</v>
      </c>
      <c r="AO212" s="32">
        <v>418</v>
      </c>
      <c r="AP212" s="35">
        <f t="shared" si="92"/>
        <v>0</v>
      </c>
      <c r="AQ212" s="1" t="b">
        <f t="shared" si="93"/>
        <v>0</v>
      </c>
      <c r="AR212" s="30">
        <f t="shared" si="94"/>
        <v>0</v>
      </c>
      <c r="AS212" s="31">
        <f t="shared" si="95"/>
        <v>0</v>
      </c>
      <c r="AT212" s="36">
        <f t="shared" si="96"/>
        <v>0</v>
      </c>
      <c r="AU212" s="1" t="b">
        <f t="shared" si="97"/>
        <v>0</v>
      </c>
      <c r="AV212" s="1">
        <f t="shared" si="98"/>
        <v>0</v>
      </c>
      <c r="AW212" s="31">
        <f t="shared" si="99"/>
        <v>0</v>
      </c>
      <c r="AX212" s="36">
        <f t="shared" si="100"/>
        <v>0</v>
      </c>
      <c r="AY212" s="37">
        <f t="shared" si="101"/>
        <v>77.400000000000006</v>
      </c>
      <c r="AZ212" s="39">
        <f t="shared" si="102"/>
        <v>77.400000000000006</v>
      </c>
    </row>
    <row r="213" spans="1:52" x14ac:dyDescent="0.3">
      <c r="A213" s="9">
        <v>419</v>
      </c>
      <c r="B213" s="1" t="s">
        <v>252</v>
      </c>
      <c r="C213" s="1" t="s">
        <v>255</v>
      </c>
      <c r="D213" s="9" t="s">
        <v>441</v>
      </c>
      <c r="E213" s="10">
        <v>316.8</v>
      </c>
      <c r="F213" s="10">
        <v>7</v>
      </c>
      <c r="G213" s="10">
        <v>0</v>
      </c>
      <c r="H213" s="10">
        <f t="shared" si="80"/>
        <v>323.8</v>
      </c>
      <c r="I213" s="10">
        <v>154.19999999999999</v>
      </c>
      <c r="J213" s="11">
        <v>206573</v>
      </c>
      <c r="K213" s="10">
        <v>40.6</v>
      </c>
      <c r="L213" s="10">
        <v>0.2</v>
      </c>
      <c r="M213" s="10">
        <v>52.2</v>
      </c>
      <c r="N213" s="10">
        <v>3.9</v>
      </c>
      <c r="O213" s="10">
        <v>0</v>
      </c>
      <c r="P213" s="10">
        <f t="shared" si="81"/>
        <v>574.9</v>
      </c>
      <c r="Q213" s="11">
        <v>0</v>
      </c>
      <c r="R213" s="17">
        <f t="shared" si="82"/>
        <v>2925091</v>
      </c>
      <c r="S213" s="10">
        <v>316.8</v>
      </c>
      <c r="T213" s="10">
        <v>336.5</v>
      </c>
      <c r="U213" s="23"/>
      <c r="V213" s="10">
        <f t="shared" si="103"/>
        <v>336.5</v>
      </c>
      <c r="W213" s="24">
        <f t="shared" si="83"/>
        <v>7</v>
      </c>
      <c r="X213" s="23">
        <f t="shared" si="84"/>
        <v>0</v>
      </c>
      <c r="Y213" s="10">
        <f t="shared" si="85"/>
        <v>343.5</v>
      </c>
      <c r="Z213" s="10">
        <f t="shared" si="86"/>
        <v>161.19999999999999</v>
      </c>
      <c r="AA213" s="23">
        <v>40.6</v>
      </c>
      <c r="AB213" s="23">
        <v>0.2</v>
      </c>
      <c r="AC213" s="23">
        <v>52.2</v>
      </c>
      <c r="AD213" s="23">
        <v>3.9</v>
      </c>
      <c r="AE213" s="23">
        <v>0</v>
      </c>
      <c r="AF213" s="10">
        <f t="shared" si="87"/>
        <v>601.6</v>
      </c>
      <c r="AG213" s="25">
        <v>0</v>
      </c>
      <c r="AH213" s="17">
        <f t="shared" si="88"/>
        <v>3235405</v>
      </c>
      <c r="AI213" s="11">
        <f t="shared" si="89"/>
        <v>310314</v>
      </c>
      <c r="AJ213" s="11">
        <v>378295</v>
      </c>
      <c r="AK213" s="11">
        <f t="shared" si="90"/>
        <v>5670</v>
      </c>
      <c r="AL213" s="11">
        <f t="shared" si="91"/>
        <v>315984</v>
      </c>
      <c r="AO213" s="32">
        <v>419</v>
      </c>
      <c r="AP213" s="35">
        <f t="shared" si="92"/>
        <v>0</v>
      </c>
      <c r="AQ213" s="1" t="b">
        <f t="shared" si="93"/>
        <v>0</v>
      </c>
      <c r="AR213" s="30">
        <f t="shared" si="94"/>
        <v>0</v>
      </c>
      <c r="AS213" s="31">
        <f t="shared" si="95"/>
        <v>0</v>
      </c>
      <c r="AT213" s="36">
        <f t="shared" si="96"/>
        <v>0</v>
      </c>
      <c r="AU213" s="1" t="b">
        <f t="shared" si="97"/>
        <v>1</v>
      </c>
      <c r="AV213" s="1">
        <f t="shared" si="98"/>
        <v>53.831299999999999</v>
      </c>
      <c r="AW213" s="31">
        <f t="shared" si="99"/>
        <v>0.46940700000000002</v>
      </c>
      <c r="AX213" s="36">
        <f t="shared" si="100"/>
        <v>161.19999999999999</v>
      </c>
      <c r="AY213" s="37">
        <f t="shared" si="101"/>
        <v>0</v>
      </c>
      <c r="AZ213" s="39">
        <f t="shared" si="102"/>
        <v>161.19999999999999</v>
      </c>
    </row>
    <row r="214" spans="1:52" x14ac:dyDescent="0.3">
      <c r="A214" s="9">
        <v>420</v>
      </c>
      <c r="B214" s="1" t="s">
        <v>290</v>
      </c>
      <c r="C214" s="1" t="s">
        <v>291</v>
      </c>
      <c r="D214" s="9" t="s">
        <v>440</v>
      </c>
      <c r="E214" s="10">
        <v>671</v>
      </c>
      <c r="F214" s="10">
        <v>11.5</v>
      </c>
      <c r="G214" s="10">
        <v>0</v>
      </c>
      <c r="H214" s="10">
        <f t="shared" si="80"/>
        <v>682.5</v>
      </c>
      <c r="I214" s="10">
        <v>241.8</v>
      </c>
      <c r="J214" s="11">
        <v>124567</v>
      </c>
      <c r="K214" s="10">
        <v>24.5</v>
      </c>
      <c r="L214" s="10">
        <v>0.4</v>
      </c>
      <c r="M214" s="10">
        <v>190</v>
      </c>
      <c r="N214" s="10">
        <v>6.6</v>
      </c>
      <c r="O214" s="10">
        <v>0</v>
      </c>
      <c r="P214" s="10">
        <f t="shared" si="81"/>
        <v>1145.8</v>
      </c>
      <c r="Q214" s="11">
        <v>13440</v>
      </c>
      <c r="R214" s="17">
        <f t="shared" si="82"/>
        <v>5843270</v>
      </c>
      <c r="S214" s="10">
        <v>671</v>
      </c>
      <c r="T214" s="10">
        <v>652</v>
      </c>
      <c r="U214" s="23"/>
      <c r="V214" s="10">
        <f t="shared" si="103"/>
        <v>661.5</v>
      </c>
      <c r="W214" s="24">
        <f t="shared" si="83"/>
        <v>11.5</v>
      </c>
      <c r="X214" s="23">
        <f t="shared" si="84"/>
        <v>0</v>
      </c>
      <c r="Y214" s="10">
        <f t="shared" si="85"/>
        <v>673</v>
      </c>
      <c r="Z214" s="10">
        <f t="shared" si="86"/>
        <v>240.6</v>
      </c>
      <c r="AA214" s="23">
        <v>24.5</v>
      </c>
      <c r="AB214" s="23">
        <v>0.4</v>
      </c>
      <c r="AC214" s="23">
        <v>190</v>
      </c>
      <c r="AD214" s="23">
        <v>6.6</v>
      </c>
      <c r="AE214" s="23">
        <v>0</v>
      </c>
      <c r="AF214" s="10">
        <f t="shared" si="87"/>
        <v>1135.0999999999999</v>
      </c>
      <c r="AG214" s="25">
        <v>13440</v>
      </c>
      <c r="AH214" s="17">
        <f t="shared" si="88"/>
        <v>6118008</v>
      </c>
      <c r="AI214" s="11">
        <f t="shared" si="89"/>
        <v>274738</v>
      </c>
      <c r="AJ214" s="11">
        <v>890980</v>
      </c>
      <c r="AK214" s="11">
        <f t="shared" si="90"/>
        <v>13355</v>
      </c>
      <c r="AL214" s="11">
        <f t="shared" si="91"/>
        <v>288093</v>
      </c>
      <c r="AO214" s="32">
        <v>420</v>
      </c>
      <c r="AP214" s="35">
        <f t="shared" si="92"/>
        <v>0</v>
      </c>
      <c r="AQ214" s="1" t="b">
        <f t="shared" si="93"/>
        <v>0</v>
      </c>
      <c r="AR214" s="30">
        <f t="shared" si="94"/>
        <v>0</v>
      </c>
      <c r="AS214" s="31">
        <f t="shared" si="95"/>
        <v>0</v>
      </c>
      <c r="AT214" s="36">
        <f t="shared" si="96"/>
        <v>0</v>
      </c>
      <c r="AU214" s="1" t="b">
        <f t="shared" si="97"/>
        <v>1</v>
      </c>
      <c r="AV214" s="1">
        <f t="shared" si="98"/>
        <v>461.58749999999998</v>
      </c>
      <c r="AW214" s="31">
        <f t="shared" si="99"/>
        <v>0.35746</v>
      </c>
      <c r="AX214" s="36">
        <f t="shared" si="100"/>
        <v>240.6</v>
      </c>
      <c r="AY214" s="37">
        <f t="shared" si="101"/>
        <v>0</v>
      </c>
      <c r="AZ214" s="39">
        <f t="shared" si="102"/>
        <v>240.6</v>
      </c>
    </row>
    <row r="215" spans="1:52" x14ac:dyDescent="0.3">
      <c r="A215" s="9">
        <v>421</v>
      </c>
      <c r="B215" s="1" t="s">
        <v>290</v>
      </c>
      <c r="C215" s="1" t="s">
        <v>292</v>
      </c>
      <c r="D215" s="9" t="s">
        <v>440</v>
      </c>
      <c r="E215" s="10">
        <v>422</v>
      </c>
      <c r="F215" s="10">
        <v>5.5</v>
      </c>
      <c r="G215" s="10">
        <v>0</v>
      </c>
      <c r="H215" s="10">
        <f t="shared" si="80"/>
        <v>427.5</v>
      </c>
      <c r="I215" s="10">
        <v>188.5</v>
      </c>
      <c r="J215" s="11">
        <v>164525</v>
      </c>
      <c r="K215" s="10">
        <v>32.299999999999997</v>
      </c>
      <c r="L215" s="10">
        <v>0</v>
      </c>
      <c r="M215" s="10">
        <v>60</v>
      </c>
      <c r="N215" s="10">
        <v>2.8</v>
      </c>
      <c r="O215" s="10">
        <v>0</v>
      </c>
      <c r="P215" s="10">
        <f t="shared" si="81"/>
        <v>711.1</v>
      </c>
      <c r="Q215" s="11">
        <v>5600</v>
      </c>
      <c r="R215" s="17">
        <f t="shared" si="82"/>
        <v>3623677</v>
      </c>
      <c r="S215" s="10">
        <v>394</v>
      </c>
      <c r="T215" s="10">
        <v>394</v>
      </c>
      <c r="U215" s="23"/>
      <c r="V215" s="10">
        <f t="shared" si="103"/>
        <v>394</v>
      </c>
      <c r="W215" s="24">
        <f t="shared" si="83"/>
        <v>5.5</v>
      </c>
      <c r="X215" s="23">
        <f t="shared" si="84"/>
        <v>0</v>
      </c>
      <c r="Y215" s="10">
        <f t="shared" si="85"/>
        <v>399.5</v>
      </c>
      <c r="Z215" s="10">
        <f t="shared" si="86"/>
        <v>179.9</v>
      </c>
      <c r="AA215" s="23">
        <v>32.299999999999997</v>
      </c>
      <c r="AB215" s="23">
        <v>0</v>
      </c>
      <c r="AC215" s="23">
        <v>60</v>
      </c>
      <c r="AD215" s="23">
        <v>2.8</v>
      </c>
      <c r="AE215" s="23">
        <v>0</v>
      </c>
      <c r="AF215" s="10">
        <f t="shared" si="87"/>
        <v>674.5</v>
      </c>
      <c r="AG215" s="25">
        <v>5600</v>
      </c>
      <c r="AH215" s="17">
        <f t="shared" si="88"/>
        <v>3633061</v>
      </c>
      <c r="AI215" s="11">
        <f t="shared" si="89"/>
        <v>9384</v>
      </c>
      <c r="AJ215" s="11">
        <v>556014</v>
      </c>
      <c r="AK215" s="11">
        <f t="shared" si="90"/>
        <v>8334</v>
      </c>
      <c r="AL215" s="11">
        <f t="shared" si="91"/>
        <v>17718</v>
      </c>
      <c r="AO215" s="32">
        <v>421</v>
      </c>
      <c r="AP215" s="35">
        <f t="shared" si="92"/>
        <v>0</v>
      </c>
      <c r="AQ215" s="1" t="b">
        <f t="shared" si="93"/>
        <v>0</v>
      </c>
      <c r="AR215" s="30">
        <f t="shared" si="94"/>
        <v>0</v>
      </c>
      <c r="AS215" s="31">
        <f t="shared" si="95"/>
        <v>0</v>
      </c>
      <c r="AT215" s="36">
        <f t="shared" si="96"/>
        <v>0</v>
      </c>
      <c r="AU215" s="1" t="b">
        <f t="shared" si="97"/>
        <v>1</v>
      </c>
      <c r="AV215" s="1">
        <f t="shared" si="98"/>
        <v>123.1313</v>
      </c>
      <c r="AW215" s="31">
        <f t="shared" si="99"/>
        <v>0.45038099999999998</v>
      </c>
      <c r="AX215" s="36">
        <f t="shared" si="100"/>
        <v>179.9</v>
      </c>
      <c r="AY215" s="37">
        <f t="shared" si="101"/>
        <v>0</v>
      </c>
      <c r="AZ215" s="39">
        <f t="shared" si="102"/>
        <v>179.9</v>
      </c>
    </row>
    <row r="216" spans="1:52" x14ac:dyDescent="0.3">
      <c r="A216" s="9">
        <v>422</v>
      </c>
      <c r="B216" s="1" t="s">
        <v>210</v>
      </c>
      <c r="C216" s="1" t="s">
        <v>211</v>
      </c>
      <c r="D216" s="9" t="s">
        <v>441</v>
      </c>
      <c r="E216" s="10">
        <v>291</v>
      </c>
      <c r="F216" s="10">
        <v>5</v>
      </c>
      <c r="G216" s="10">
        <v>0</v>
      </c>
      <c r="H216" s="10">
        <f t="shared" si="80"/>
        <v>296</v>
      </c>
      <c r="I216" s="10">
        <v>146.5</v>
      </c>
      <c r="J216" s="11">
        <v>146555</v>
      </c>
      <c r="K216" s="10">
        <v>28.8</v>
      </c>
      <c r="L216" s="10">
        <v>3.9</v>
      </c>
      <c r="M216" s="10">
        <v>51.3</v>
      </c>
      <c r="N216" s="10">
        <v>4.2</v>
      </c>
      <c r="O216" s="10">
        <v>0</v>
      </c>
      <c r="P216" s="10">
        <f t="shared" si="81"/>
        <v>530.70000000000005</v>
      </c>
      <c r="Q216" s="11">
        <v>0</v>
      </c>
      <c r="R216" s="17">
        <f t="shared" si="82"/>
        <v>2700202</v>
      </c>
      <c r="S216" s="10">
        <v>277.5</v>
      </c>
      <c r="T216" s="10">
        <v>259</v>
      </c>
      <c r="U216" s="23"/>
      <c r="V216" s="10">
        <f t="shared" si="103"/>
        <v>268.3</v>
      </c>
      <c r="W216" s="24">
        <f t="shared" si="83"/>
        <v>5</v>
      </c>
      <c r="X216" s="23">
        <f t="shared" si="84"/>
        <v>0</v>
      </c>
      <c r="Y216" s="10">
        <f t="shared" si="85"/>
        <v>273.3</v>
      </c>
      <c r="Z216" s="10">
        <f t="shared" si="86"/>
        <v>151.69999999999999</v>
      </c>
      <c r="AA216" s="23">
        <v>28.8</v>
      </c>
      <c r="AB216" s="23">
        <v>3.9</v>
      </c>
      <c r="AC216" s="23">
        <v>51.3</v>
      </c>
      <c r="AD216" s="23">
        <v>4.2</v>
      </c>
      <c r="AE216" s="23">
        <v>0</v>
      </c>
      <c r="AF216" s="10">
        <f t="shared" si="87"/>
        <v>513.20000000000005</v>
      </c>
      <c r="AG216" s="25">
        <v>0</v>
      </c>
      <c r="AH216" s="17">
        <f t="shared" si="88"/>
        <v>2759990</v>
      </c>
      <c r="AI216" s="11">
        <f t="shared" si="89"/>
        <v>59788</v>
      </c>
      <c r="AJ216" s="11">
        <v>349906</v>
      </c>
      <c r="AK216" s="11">
        <f t="shared" si="90"/>
        <v>5245</v>
      </c>
      <c r="AL216" s="11">
        <f t="shared" si="91"/>
        <v>65033</v>
      </c>
      <c r="AO216" s="32">
        <v>422</v>
      </c>
      <c r="AP216" s="35">
        <f t="shared" si="92"/>
        <v>0</v>
      </c>
      <c r="AQ216" s="1" t="b">
        <f t="shared" si="93"/>
        <v>1</v>
      </c>
      <c r="AR216" s="30">
        <f t="shared" si="94"/>
        <v>1673.212</v>
      </c>
      <c r="AS216" s="31">
        <f t="shared" si="95"/>
        <v>0.55496000000000001</v>
      </c>
      <c r="AT216" s="36">
        <f t="shared" si="96"/>
        <v>151.69999999999999</v>
      </c>
      <c r="AU216" s="1" t="b">
        <f t="shared" si="97"/>
        <v>0</v>
      </c>
      <c r="AV216" s="1">
        <f t="shared" si="98"/>
        <v>0</v>
      </c>
      <c r="AW216" s="31">
        <f t="shared" si="99"/>
        <v>0</v>
      </c>
      <c r="AX216" s="36">
        <f t="shared" si="100"/>
        <v>0</v>
      </c>
      <c r="AY216" s="37">
        <f t="shared" si="101"/>
        <v>0</v>
      </c>
      <c r="AZ216" s="39">
        <f t="shared" si="102"/>
        <v>151.69999999999999</v>
      </c>
    </row>
    <row r="217" spans="1:52" x14ac:dyDescent="0.3">
      <c r="A217" s="9">
        <v>423</v>
      </c>
      <c r="B217" s="1" t="s">
        <v>252</v>
      </c>
      <c r="C217" s="1" t="s">
        <v>256</v>
      </c>
      <c r="D217" s="9" t="s">
        <v>440</v>
      </c>
      <c r="E217" s="10">
        <v>450.1</v>
      </c>
      <c r="F217" s="10">
        <v>13</v>
      </c>
      <c r="G217" s="10">
        <v>0</v>
      </c>
      <c r="H217" s="10">
        <f t="shared" si="80"/>
        <v>463.1</v>
      </c>
      <c r="I217" s="10">
        <v>198.6</v>
      </c>
      <c r="J217" s="11">
        <v>148058</v>
      </c>
      <c r="K217" s="10">
        <v>29.1</v>
      </c>
      <c r="L217" s="10">
        <v>1.5</v>
      </c>
      <c r="M217" s="10">
        <v>79.900000000000006</v>
      </c>
      <c r="N217" s="10">
        <v>17.5</v>
      </c>
      <c r="O217" s="10">
        <v>0</v>
      </c>
      <c r="P217" s="10">
        <f t="shared" si="81"/>
        <v>789.7</v>
      </c>
      <c r="Q217" s="11">
        <v>0</v>
      </c>
      <c r="R217" s="17">
        <f t="shared" si="82"/>
        <v>4017994</v>
      </c>
      <c r="S217" s="10">
        <v>450.1</v>
      </c>
      <c r="T217" s="10">
        <v>476.6</v>
      </c>
      <c r="U217" s="23"/>
      <c r="V217" s="10">
        <f t="shared" si="103"/>
        <v>476.6</v>
      </c>
      <c r="W217" s="24">
        <f t="shared" si="83"/>
        <v>13</v>
      </c>
      <c r="X217" s="23">
        <f t="shared" si="84"/>
        <v>0</v>
      </c>
      <c r="Y217" s="10">
        <f t="shared" si="85"/>
        <v>489.6</v>
      </c>
      <c r="Z217" s="10">
        <f t="shared" si="86"/>
        <v>205.5</v>
      </c>
      <c r="AA217" s="23">
        <v>29.1</v>
      </c>
      <c r="AB217" s="23">
        <v>1.5</v>
      </c>
      <c r="AC217" s="23">
        <v>79.900000000000006</v>
      </c>
      <c r="AD217" s="23">
        <v>17.5</v>
      </c>
      <c r="AE217" s="23">
        <v>0</v>
      </c>
      <c r="AF217" s="10">
        <f t="shared" si="87"/>
        <v>823.1</v>
      </c>
      <c r="AG217" s="25">
        <v>0</v>
      </c>
      <c r="AH217" s="17">
        <f t="shared" si="88"/>
        <v>4426632</v>
      </c>
      <c r="AI217" s="11">
        <f t="shared" si="89"/>
        <v>408638</v>
      </c>
      <c r="AJ217" s="11">
        <v>493364</v>
      </c>
      <c r="AK217" s="11">
        <f t="shared" si="90"/>
        <v>7395</v>
      </c>
      <c r="AL217" s="11">
        <f t="shared" si="91"/>
        <v>416033</v>
      </c>
      <c r="AO217" s="32">
        <v>423</v>
      </c>
      <c r="AP217" s="35">
        <f t="shared" si="92"/>
        <v>0</v>
      </c>
      <c r="AQ217" s="1" t="b">
        <f t="shared" si="93"/>
        <v>0</v>
      </c>
      <c r="AR217" s="30">
        <f t="shared" si="94"/>
        <v>0</v>
      </c>
      <c r="AS217" s="31">
        <f t="shared" si="95"/>
        <v>0</v>
      </c>
      <c r="AT217" s="36">
        <f t="shared" si="96"/>
        <v>0</v>
      </c>
      <c r="AU217" s="1" t="b">
        <f t="shared" si="97"/>
        <v>1</v>
      </c>
      <c r="AV217" s="1">
        <f t="shared" si="98"/>
        <v>234.63</v>
      </c>
      <c r="AW217" s="31">
        <f t="shared" si="99"/>
        <v>0.41976999999999998</v>
      </c>
      <c r="AX217" s="36">
        <f t="shared" si="100"/>
        <v>205.5</v>
      </c>
      <c r="AY217" s="37">
        <f t="shared" si="101"/>
        <v>0</v>
      </c>
      <c r="AZ217" s="39">
        <f t="shared" si="102"/>
        <v>205.5</v>
      </c>
    </row>
    <row r="218" spans="1:52" x14ac:dyDescent="0.3">
      <c r="A218" s="9">
        <v>426</v>
      </c>
      <c r="B218" s="1" t="s">
        <v>325</v>
      </c>
      <c r="C218" s="1" t="s">
        <v>327</v>
      </c>
      <c r="D218" s="9" t="s">
        <v>441</v>
      </c>
      <c r="E218" s="10">
        <v>202.7</v>
      </c>
      <c r="F218" s="10">
        <v>5</v>
      </c>
      <c r="G218" s="10">
        <v>0</v>
      </c>
      <c r="H218" s="10">
        <f t="shared" si="80"/>
        <v>207.7</v>
      </c>
      <c r="I218" s="10">
        <v>151.4</v>
      </c>
      <c r="J218" s="11">
        <v>134633</v>
      </c>
      <c r="K218" s="10">
        <v>26.5</v>
      </c>
      <c r="L218" s="10">
        <v>0</v>
      </c>
      <c r="M218" s="10">
        <v>30.5</v>
      </c>
      <c r="N218" s="10">
        <v>6.9</v>
      </c>
      <c r="O218" s="10">
        <v>0</v>
      </c>
      <c r="P218" s="10">
        <f t="shared" si="81"/>
        <v>423</v>
      </c>
      <c r="Q218" s="11">
        <v>0</v>
      </c>
      <c r="R218" s="17">
        <f t="shared" si="82"/>
        <v>2152224</v>
      </c>
      <c r="S218" s="10">
        <v>202.7</v>
      </c>
      <c r="T218" s="10">
        <v>199</v>
      </c>
      <c r="U218" s="23"/>
      <c r="V218" s="10">
        <f t="shared" si="103"/>
        <v>200.9</v>
      </c>
      <c r="W218" s="24">
        <f t="shared" si="83"/>
        <v>5</v>
      </c>
      <c r="X218" s="23">
        <f t="shared" si="84"/>
        <v>0</v>
      </c>
      <c r="Y218" s="10">
        <f t="shared" si="85"/>
        <v>205.9</v>
      </c>
      <c r="Z218" s="10">
        <f t="shared" si="86"/>
        <v>151.1</v>
      </c>
      <c r="AA218" s="23">
        <v>26.5</v>
      </c>
      <c r="AB218" s="23">
        <v>0</v>
      </c>
      <c r="AC218" s="23">
        <v>30.5</v>
      </c>
      <c r="AD218" s="23">
        <v>6.9</v>
      </c>
      <c r="AE218" s="23">
        <v>0</v>
      </c>
      <c r="AF218" s="10">
        <f t="shared" si="87"/>
        <v>420.9</v>
      </c>
      <c r="AG218" s="25">
        <v>0</v>
      </c>
      <c r="AH218" s="17">
        <f t="shared" si="88"/>
        <v>2263600</v>
      </c>
      <c r="AI218" s="11">
        <f t="shared" si="89"/>
        <v>111376</v>
      </c>
      <c r="AJ218" s="11">
        <v>185797</v>
      </c>
      <c r="AK218" s="11">
        <f t="shared" si="90"/>
        <v>2785</v>
      </c>
      <c r="AL218" s="11">
        <f t="shared" si="91"/>
        <v>114161</v>
      </c>
      <c r="AO218" s="32">
        <v>426</v>
      </c>
      <c r="AP218" s="35">
        <f t="shared" si="92"/>
        <v>0</v>
      </c>
      <c r="AQ218" s="1" t="b">
        <f t="shared" si="93"/>
        <v>1</v>
      </c>
      <c r="AR218" s="30">
        <f t="shared" si="94"/>
        <v>1022.465</v>
      </c>
      <c r="AS218" s="31">
        <f t="shared" si="95"/>
        <v>0.73361900000000002</v>
      </c>
      <c r="AT218" s="36">
        <f t="shared" si="96"/>
        <v>151.1</v>
      </c>
      <c r="AU218" s="1" t="b">
        <f t="shared" si="97"/>
        <v>0</v>
      </c>
      <c r="AV218" s="1">
        <f t="shared" si="98"/>
        <v>0</v>
      </c>
      <c r="AW218" s="31">
        <f t="shared" si="99"/>
        <v>0</v>
      </c>
      <c r="AX218" s="36">
        <f t="shared" si="100"/>
        <v>0</v>
      </c>
      <c r="AY218" s="37">
        <f t="shared" si="101"/>
        <v>0</v>
      </c>
      <c r="AZ218" s="39">
        <f t="shared" si="102"/>
        <v>151.1</v>
      </c>
    </row>
    <row r="219" spans="1:52" x14ac:dyDescent="0.3">
      <c r="A219" s="9">
        <v>428</v>
      </c>
      <c r="B219" s="1" t="s">
        <v>48</v>
      </c>
      <c r="C219" s="1" t="s">
        <v>50</v>
      </c>
      <c r="D219" s="9" t="s">
        <v>441</v>
      </c>
      <c r="E219" s="10">
        <v>2770.2</v>
      </c>
      <c r="F219" s="10">
        <v>50.5</v>
      </c>
      <c r="G219" s="10">
        <v>0</v>
      </c>
      <c r="H219" s="10">
        <f t="shared" si="80"/>
        <v>2820.7</v>
      </c>
      <c r="I219" s="10">
        <v>98.8</v>
      </c>
      <c r="J219" s="11">
        <v>207367</v>
      </c>
      <c r="K219" s="10">
        <v>40.799999999999997</v>
      </c>
      <c r="L219" s="10">
        <v>99.2</v>
      </c>
      <c r="M219" s="10">
        <v>1020.2</v>
      </c>
      <c r="N219" s="10">
        <v>57.3</v>
      </c>
      <c r="O219" s="10">
        <v>0</v>
      </c>
      <c r="P219" s="10">
        <f t="shared" si="81"/>
        <v>4137</v>
      </c>
      <c r="Q219" s="11">
        <v>67480</v>
      </c>
      <c r="R219" s="17">
        <f t="shared" si="82"/>
        <v>21116536</v>
      </c>
      <c r="S219" s="10">
        <v>2770.2</v>
      </c>
      <c r="T219" s="10">
        <v>2780.9</v>
      </c>
      <c r="U219" s="23"/>
      <c r="V219" s="10">
        <f t="shared" si="103"/>
        <v>2780.9</v>
      </c>
      <c r="W219" s="24">
        <f t="shared" si="83"/>
        <v>50.5</v>
      </c>
      <c r="X219" s="23">
        <f t="shared" si="84"/>
        <v>0</v>
      </c>
      <c r="Y219" s="10">
        <f t="shared" si="85"/>
        <v>2831.4</v>
      </c>
      <c r="Z219" s="10">
        <f t="shared" si="86"/>
        <v>99.2</v>
      </c>
      <c r="AA219" s="23">
        <v>40.799999999999997</v>
      </c>
      <c r="AB219" s="23">
        <v>99.2</v>
      </c>
      <c r="AC219" s="23">
        <v>1020.2</v>
      </c>
      <c r="AD219" s="23">
        <v>57.3</v>
      </c>
      <c r="AE219" s="23">
        <v>0</v>
      </c>
      <c r="AF219" s="10">
        <f t="shared" si="87"/>
        <v>4148.1000000000004</v>
      </c>
      <c r="AG219" s="25">
        <v>67480</v>
      </c>
      <c r="AH219" s="17">
        <f t="shared" si="88"/>
        <v>22375962</v>
      </c>
      <c r="AI219" s="11">
        <f t="shared" si="89"/>
        <v>1259426</v>
      </c>
      <c r="AJ219" s="11">
        <v>2432105</v>
      </c>
      <c r="AK219" s="11">
        <f t="shared" si="90"/>
        <v>36456</v>
      </c>
      <c r="AL219" s="11">
        <f t="shared" si="91"/>
        <v>1295882</v>
      </c>
      <c r="AO219" s="32">
        <v>428</v>
      </c>
      <c r="AP219" s="35">
        <f t="shared" si="92"/>
        <v>0</v>
      </c>
      <c r="AQ219" s="1" t="b">
        <f t="shared" si="93"/>
        <v>0</v>
      </c>
      <c r="AR219" s="30">
        <f t="shared" si="94"/>
        <v>0</v>
      </c>
      <c r="AS219" s="31">
        <f t="shared" si="95"/>
        <v>0</v>
      </c>
      <c r="AT219" s="36">
        <f t="shared" si="96"/>
        <v>0</v>
      </c>
      <c r="AU219" s="1" t="b">
        <f t="shared" si="97"/>
        <v>0</v>
      </c>
      <c r="AV219" s="1">
        <f t="shared" si="98"/>
        <v>0</v>
      </c>
      <c r="AW219" s="31">
        <f t="shared" si="99"/>
        <v>0</v>
      </c>
      <c r="AX219" s="36">
        <f t="shared" si="100"/>
        <v>0</v>
      </c>
      <c r="AY219" s="37">
        <f t="shared" si="101"/>
        <v>99.2</v>
      </c>
      <c r="AZ219" s="39">
        <f t="shared" si="102"/>
        <v>99.2</v>
      </c>
    </row>
    <row r="220" spans="1:52" x14ac:dyDescent="0.3">
      <c r="A220" s="9">
        <v>429</v>
      </c>
      <c r="B220" s="1" t="s">
        <v>114</v>
      </c>
      <c r="C220" s="1" t="s">
        <v>117</v>
      </c>
      <c r="D220" s="9" t="s">
        <v>440</v>
      </c>
      <c r="E220" s="10">
        <v>317.7</v>
      </c>
      <c r="F220" s="10">
        <v>1.5</v>
      </c>
      <c r="G220" s="10">
        <v>0</v>
      </c>
      <c r="H220" s="10">
        <f t="shared" si="80"/>
        <v>319.2</v>
      </c>
      <c r="I220" s="10">
        <v>152.5</v>
      </c>
      <c r="J220" s="11">
        <v>67970</v>
      </c>
      <c r="K220" s="10">
        <v>13.4</v>
      </c>
      <c r="L220" s="10">
        <v>0</v>
      </c>
      <c r="M220" s="10">
        <v>34.4</v>
      </c>
      <c r="N220" s="10">
        <v>8.8000000000000007</v>
      </c>
      <c r="O220" s="10">
        <v>0</v>
      </c>
      <c r="P220" s="10">
        <f t="shared" si="81"/>
        <v>528.29999999999995</v>
      </c>
      <c r="Q220" s="11">
        <v>0</v>
      </c>
      <c r="R220" s="17">
        <f t="shared" si="82"/>
        <v>2687990</v>
      </c>
      <c r="S220" s="10">
        <v>300.60000000000002</v>
      </c>
      <c r="T220" s="10">
        <v>295.5</v>
      </c>
      <c r="U220" s="23"/>
      <c r="V220" s="10">
        <f t="shared" si="103"/>
        <v>298.10000000000002</v>
      </c>
      <c r="W220" s="24">
        <f t="shared" si="83"/>
        <v>1.5</v>
      </c>
      <c r="X220" s="23">
        <f t="shared" si="84"/>
        <v>0</v>
      </c>
      <c r="Y220" s="10">
        <f t="shared" si="85"/>
        <v>299.60000000000002</v>
      </c>
      <c r="Z220" s="10">
        <f t="shared" si="86"/>
        <v>145.4</v>
      </c>
      <c r="AA220" s="23">
        <v>13.4</v>
      </c>
      <c r="AB220" s="23">
        <v>0</v>
      </c>
      <c r="AC220" s="23">
        <v>34.4</v>
      </c>
      <c r="AD220" s="23">
        <v>8.8000000000000007</v>
      </c>
      <c r="AE220" s="23">
        <v>0</v>
      </c>
      <c r="AF220" s="10">
        <f t="shared" si="87"/>
        <v>501.6</v>
      </c>
      <c r="AG220" s="25">
        <v>0</v>
      </c>
      <c r="AH220" s="17">
        <f t="shared" si="88"/>
        <v>2697605</v>
      </c>
      <c r="AI220" s="11">
        <f t="shared" si="89"/>
        <v>9615</v>
      </c>
      <c r="AJ220" s="11">
        <v>451599</v>
      </c>
      <c r="AK220" s="11">
        <f t="shared" si="90"/>
        <v>6769</v>
      </c>
      <c r="AL220" s="11">
        <f t="shared" si="91"/>
        <v>16384</v>
      </c>
      <c r="AO220" s="32">
        <v>429</v>
      </c>
      <c r="AP220" s="35">
        <f t="shared" si="92"/>
        <v>0</v>
      </c>
      <c r="AQ220" s="1" t="b">
        <f t="shared" si="93"/>
        <v>1</v>
      </c>
      <c r="AR220" s="30">
        <f t="shared" si="94"/>
        <v>1927.1379999999999</v>
      </c>
      <c r="AS220" s="31">
        <f t="shared" si="95"/>
        <v>0.48524699999999998</v>
      </c>
      <c r="AT220" s="36">
        <f t="shared" si="96"/>
        <v>145.4</v>
      </c>
      <c r="AU220" s="1" t="b">
        <f t="shared" si="97"/>
        <v>0</v>
      </c>
      <c r="AV220" s="1">
        <f t="shared" si="98"/>
        <v>0</v>
      </c>
      <c r="AW220" s="31">
        <f t="shared" si="99"/>
        <v>0</v>
      </c>
      <c r="AX220" s="36">
        <f t="shared" si="100"/>
        <v>0</v>
      </c>
      <c r="AY220" s="37">
        <f t="shared" si="101"/>
        <v>0</v>
      </c>
      <c r="AZ220" s="39">
        <f t="shared" si="102"/>
        <v>145.4</v>
      </c>
    </row>
    <row r="221" spans="1:52" x14ac:dyDescent="0.3">
      <c r="A221" s="9">
        <v>430</v>
      </c>
      <c r="B221" s="1" t="s">
        <v>55</v>
      </c>
      <c r="C221" s="1" t="s">
        <v>57</v>
      </c>
      <c r="D221" s="9" t="s">
        <v>441</v>
      </c>
      <c r="E221" s="10">
        <v>515.5</v>
      </c>
      <c r="F221" s="10">
        <v>6</v>
      </c>
      <c r="G221" s="10">
        <v>0</v>
      </c>
      <c r="H221" s="10">
        <f t="shared" si="80"/>
        <v>521.5</v>
      </c>
      <c r="I221" s="10">
        <v>213.3</v>
      </c>
      <c r="J221" s="11">
        <v>223443</v>
      </c>
      <c r="K221" s="10">
        <v>43.9</v>
      </c>
      <c r="L221" s="10">
        <v>0.7</v>
      </c>
      <c r="M221" s="10">
        <v>166.1</v>
      </c>
      <c r="N221" s="10">
        <v>16.8</v>
      </c>
      <c r="O221" s="10">
        <v>0</v>
      </c>
      <c r="P221" s="10">
        <f t="shared" si="81"/>
        <v>962.3</v>
      </c>
      <c r="Q221" s="11">
        <v>0</v>
      </c>
      <c r="R221" s="17">
        <f t="shared" si="82"/>
        <v>4896182</v>
      </c>
      <c r="S221" s="10">
        <v>515.5</v>
      </c>
      <c r="T221" s="10">
        <v>495</v>
      </c>
      <c r="U221" s="23"/>
      <c r="V221" s="10">
        <f t="shared" si="103"/>
        <v>505.3</v>
      </c>
      <c r="W221" s="24">
        <f t="shared" si="83"/>
        <v>6</v>
      </c>
      <c r="X221" s="23">
        <f t="shared" si="84"/>
        <v>0</v>
      </c>
      <c r="Y221" s="10">
        <f t="shared" si="85"/>
        <v>511.3</v>
      </c>
      <c r="Z221" s="10">
        <f t="shared" si="86"/>
        <v>210.9</v>
      </c>
      <c r="AA221" s="23">
        <v>43.9</v>
      </c>
      <c r="AB221" s="23">
        <v>0.7</v>
      </c>
      <c r="AC221" s="23">
        <v>166.1</v>
      </c>
      <c r="AD221" s="23">
        <v>16.8</v>
      </c>
      <c r="AE221" s="23">
        <v>0</v>
      </c>
      <c r="AF221" s="10">
        <f t="shared" si="87"/>
        <v>949.7</v>
      </c>
      <c r="AG221" s="25">
        <v>0</v>
      </c>
      <c r="AH221" s="17">
        <f t="shared" si="88"/>
        <v>5107487</v>
      </c>
      <c r="AI221" s="11">
        <f t="shared" si="89"/>
        <v>211305</v>
      </c>
      <c r="AJ221" s="11">
        <v>625607</v>
      </c>
      <c r="AK221" s="11">
        <f t="shared" si="90"/>
        <v>9378</v>
      </c>
      <c r="AL221" s="11">
        <f t="shared" si="91"/>
        <v>220683</v>
      </c>
      <c r="AO221" s="32">
        <v>430</v>
      </c>
      <c r="AP221" s="35">
        <f t="shared" si="92"/>
        <v>0</v>
      </c>
      <c r="AQ221" s="1" t="b">
        <f t="shared" si="93"/>
        <v>0</v>
      </c>
      <c r="AR221" s="30">
        <f t="shared" si="94"/>
        <v>0</v>
      </c>
      <c r="AS221" s="31">
        <f t="shared" si="95"/>
        <v>0</v>
      </c>
      <c r="AT221" s="36">
        <f t="shared" si="96"/>
        <v>0</v>
      </c>
      <c r="AU221" s="1" t="b">
        <f t="shared" si="97"/>
        <v>1</v>
      </c>
      <c r="AV221" s="1">
        <f t="shared" si="98"/>
        <v>261.48379999999997</v>
      </c>
      <c r="AW221" s="31">
        <f t="shared" si="99"/>
        <v>0.41239700000000001</v>
      </c>
      <c r="AX221" s="36">
        <f t="shared" si="100"/>
        <v>210.9</v>
      </c>
      <c r="AY221" s="37">
        <f t="shared" si="101"/>
        <v>0</v>
      </c>
      <c r="AZ221" s="39">
        <f t="shared" si="102"/>
        <v>210.9</v>
      </c>
    </row>
    <row r="222" spans="1:52" x14ac:dyDescent="0.3">
      <c r="A222" s="9">
        <v>431</v>
      </c>
      <c r="B222" s="1" t="s">
        <v>48</v>
      </c>
      <c r="C222" s="1" t="s">
        <v>51</v>
      </c>
      <c r="D222" s="9" t="s">
        <v>441</v>
      </c>
      <c r="E222" s="10">
        <v>732.9</v>
      </c>
      <c r="F222" s="10">
        <v>13</v>
      </c>
      <c r="G222" s="10">
        <v>0</v>
      </c>
      <c r="H222" s="10">
        <f t="shared" si="80"/>
        <v>745.9</v>
      </c>
      <c r="I222" s="10">
        <v>248.2</v>
      </c>
      <c r="J222" s="11">
        <v>114946</v>
      </c>
      <c r="K222" s="10">
        <v>22.6</v>
      </c>
      <c r="L222" s="10">
        <v>0</v>
      </c>
      <c r="M222" s="10">
        <v>181.8</v>
      </c>
      <c r="N222" s="10">
        <v>39.200000000000003</v>
      </c>
      <c r="O222" s="10">
        <v>0</v>
      </c>
      <c r="P222" s="10">
        <f t="shared" si="81"/>
        <v>1237.7</v>
      </c>
      <c r="Q222" s="11">
        <v>0</v>
      </c>
      <c r="R222" s="17">
        <f t="shared" si="82"/>
        <v>6297418</v>
      </c>
      <c r="S222" s="10">
        <v>725.3</v>
      </c>
      <c r="T222" s="10">
        <v>667.5</v>
      </c>
      <c r="U222" s="23"/>
      <c r="V222" s="10">
        <f t="shared" si="103"/>
        <v>696.4</v>
      </c>
      <c r="W222" s="24">
        <f t="shared" si="83"/>
        <v>13</v>
      </c>
      <c r="X222" s="23">
        <f t="shared" si="84"/>
        <v>0</v>
      </c>
      <c r="Y222" s="10">
        <f t="shared" si="85"/>
        <v>709.4</v>
      </c>
      <c r="Z222" s="10">
        <f t="shared" si="86"/>
        <v>244.8</v>
      </c>
      <c r="AA222" s="23">
        <v>22.6</v>
      </c>
      <c r="AB222" s="23">
        <v>0</v>
      </c>
      <c r="AC222" s="23">
        <v>181.8</v>
      </c>
      <c r="AD222" s="23">
        <v>39.200000000000003</v>
      </c>
      <c r="AE222" s="23">
        <v>0</v>
      </c>
      <c r="AF222" s="10">
        <f t="shared" si="87"/>
        <v>1197.8</v>
      </c>
      <c r="AG222" s="25">
        <v>0</v>
      </c>
      <c r="AH222" s="17">
        <f t="shared" si="88"/>
        <v>6441768</v>
      </c>
      <c r="AI222" s="11">
        <f t="shared" si="89"/>
        <v>144350</v>
      </c>
      <c r="AJ222" s="11">
        <v>834958</v>
      </c>
      <c r="AK222" s="11">
        <f t="shared" si="90"/>
        <v>12516</v>
      </c>
      <c r="AL222" s="11">
        <f t="shared" si="91"/>
        <v>156866</v>
      </c>
      <c r="AO222" s="32">
        <v>431</v>
      </c>
      <c r="AP222" s="35">
        <f t="shared" si="92"/>
        <v>0</v>
      </c>
      <c r="AQ222" s="1" t="b">
        <f t="shared" si="93"/>
        <v>0</v>
      </c>
      <c r="AR222" s="30">
        <f t="shared" si="94"/>
        <v>0</v>
      </c>
      <c r="AS222" s="31">
        <f t="shared" si="95"/>
        <v>0</v>
      </c>
      <c r="AT222" s="36">
        <f t="shared" si="96"/>
        <v>0</v>
      </c>
      <c r="AU222" s="1" t="b">
        <f t="shared" si="97"/>
        <v>1</v>
      </c>
      <c r="AV222" s="1">
        <f t="shared" si="98"/>
        <v>506.63249999999999</v>
      </c>
      <c r="AW222" s="31">
        <f t="shared" si="99"/>
        <v>0.34509299999999998</v>
      </c>
      <c r="AX222" s="36">
        <f t="shared" si="100"/>
        <v>244.8</v>
      </c>
      <c r="AY222" s="37">
        <f t="shared" si="101"/>
        <v>0</v>
      </c>
      <c r="AZ222" s="39">
        <f t="shared" si="102"/>
        <v>244.8</v>
      </c>
    </row>
    <row r="223" spans="1:52" x14ac:dyDescent="0.3">
      <c r="A223" s="9">
        <v>432</v>
      </c>
      <c r="B223" s="1" t="s">
        <v>128</v>
      </c>
      <c r="C223" s="1" t="s">
        <v>130</v>
      </c>
      <c r="D223" s="9" t="s">
        <v>440</v>
      </c>
      <c r="E223" s="10">
        <v>273</v>
      </c>
      <c r="F223" s="10">
        <v>1.5</v>
      </c>
      <c r="G223" s="10">
        <v>0</v>
      </c>
      <c r="H223" s="10">
        <f t="shared" si="80"/>
        <v>274.5</v>
      </c>
      <c r="I223" s="10">
        <v>151.5</v>
      </c>
      <c r="J223" s="11">
        <v>53213</v>
      </c>
      <c r="K223" s="10">
        <v>10.5</v>
      </c>
      <c r="L223" s="10">
        <v>0</v>
      </c>
      <c r="M223" s="10">
        <v>29</v>
      </c>
      <c r="N223" s="10">
        <v>11.4</v>
      </c>
      <c r="O223" s="10">
        <v>0</v>
      </c>
      <c r="P223" s="10">
        <f t="shared" si="81"/>
        <v>476.9</v>
      </c>
      <c r="Q223" s="11">
        <v>0</v>
      </c>
      <c r="R223" s="17">
        <f t="shared" si="82"/>
        <v>2426467</v>
      </c>
      <c r="S223" s="10">
        <v>267</v>
      </c>
      <c r="T223" s="10">
        <v>260</v>
      </c>
      <c r="U223" s="23"/>
      <c r="V223" s="10">
        <f t="shared" si="103"/>
        <v>263.5</v>
      </c>
      <c r="W223" s="24">
        <f t="shared" si="83"/>
        <v>1.5</v>
      </c>
      <c r="X223" s="23">
        <f t="shared" si="84"/>
        <v>0</v>
      </c>
      <c r="Y223" s="10">
        <f t="shared" si="85"/>
        <v>265</v>
      </c>
      <c r="Z223" s="10">
        <f t="shared" si="86"/>
        <v>152.9</v>
      </c>
      <c r="AA223" s="23">
        <v>10.5</v>
      </c>
      <c r="AB223" s="23">
        <v>0</v>
      </c>
      <c r="AC223" s="23">
        <v>29</v>
      </c>
      <c r="AD223" s="23">
        <v>11.4</v>
      </c>
      <c r="AE223" s="23">
        <v>0</v>
      </c>
      <c r="AF223" s="10">
        <f t="shared" si="87"/>
        <v>468.8</v>
      </c>
      <c r="AG223" s="25">
        <v>0</v>
      </c>
      <c r="AH223" s="17">
        <f t="shared" si="88"/>
        <v>2521206</v>
      </c>
      <c r="AI223" s="11">
        <f t="shared" si="89"/>
        <v>94739</v>
      </c>
      <c r="AJ223" s="11">
        <v>286561</v>
      </c>
      <c r="AK223" s="11">
        <f t="shared" si="90"/>
        <v>4295</v>
      </c>
      <c r="AL223" s="11">
        <f t="shared" si="91"/>
        <v>99034</v>
      </c>
      <c r="AO223" s="32">
        <v>432</v>
      </c>
      <c r="AP223" s="35">
        <f t="shared" si="92"/>
        <v>0</v>
      </c>
      <c r="AQ223" s="1" t="b">
        <f t="shared" si="93"/>
        <v>1</v>
      </c>
      <c r="AR223" s="30">
        <f t="shared" si="94"/>
        <v>1593.075</v>
      </c>
      <c r="AS223" s="31">
        <f t="shared" si="95"/>
        <v>0.57696199999999997</v>
      </c>
      <c r="AT223" s="36">
        <f t="shared" si="96"/>
        <v>152.9</v>
      </c>
      <c r="AU223" s="1" t="b">
        <f t="shared" si="97"/>
        <v>0</v>
      </c>
      <c r="AV223" s="1">
        <f t="shared" si="98"/>
        <v>0</v>
      </c>
      <c r="AW223" s="31">
        <f t="shared" si="99"/>
        <v>0</v>
      </c>
      <c r="AX223" s="36">
        <f t="shared" si="100"/>
        <v>0</v>
      </c>
      <c r="AY223" s="37">
        <f t="shared" si="101"/>
        <v>0</v>
      </c>
      <c r="AZ223" s="39">
        <f t="shared" si="102"/>
        <v>152.9</v>
      </c>
    </row>
    <row r="224" spans="1:52" x14ac:dyDescent="0.3">
      <c r="A224" s="9">
        <v>434</v>
      </c>
      <c r="B224" s="1" t="s">
        <v>290</v>
      </c>
      <c r="C224" s="1" t="s">
        <v>293</v>
      </c>
      <c r="D224" s="9" t="s">
        <v>440</v>
      </c>
      <c r="E224" s="10">
        <v>1001</v>
      </c>
      <c r="F224" s="10">
        <v>11.5</v>
      </c>
      <c r="G224" s="10">
        <v>0</v>
      </c>
      <c r="H224" s="10">
        <f t="shared" si="80"/>
        <v>1012.5</v>
      </c>
      <c r="I224" s="10">
        <v>245.1</v>
      </c>
      <c r="J224" s="11">
        <v>629753</v>
      </c>
      <c r="K224" s="10">
        <v>123.8</v>
      </c>
      <c r="L224" s="10">
        <v>0</v>
      </c>
      <c r="M224" s="10">
        <v>202.5</v>
      </c>
      <c r="N224" s="10">
        <v>14.8</v>
      </c>
      <c r="O224" s="10">
        <v>0</v>
      </c>
      <c r="P224" s="10">
        <f t="shared" si="81"/>
        <v>1598.7</v>
      </c>
      <c r="Q224" s="11">
        <v>42108</v>
      </c>
      <c r="R224" s="17">
        <f t="shared" si="82"/>
        <v>8176294</v>
      </c>
      <c r="S224" s="10">
        <v>1001</v>
      </c>
      <c r="T224" s="10">
        <v>988.7</v>
      </c>
      <c r="U224" s="23"/>
      <c r="V224" s="10">
        <f t="shared" si="103"/>
        <v>994.9</v>
      </c>
      <c r="W224" s="24">
        <f t="shared" si="83"/>
        <v>11.5</v>
      </c>
      <c r="X224" s="23">
        <f t="shared" si="84"/>
        <v>0</v>
      </c>
      <c r="Y224" s="10">
        <f t="shared" si="85"/>
        <v>1006.4</v>
      </c>
      <c r="Z224" s="10">
        <f t="shared" si="86"/>
        <v>245.8</v>
      </c>
      <c r="AA224" s="23">
        <v>123.8</v>
      </c>
      <c r="AB224" s="23">
        <v>0</v>
      </c>
      <c r="AC224" s="23">
        <v>202.5</v>
      </c>
      <c r="AD224" s="23">
        <v>14.8</v>
      </c>
      <c r="AE224" s="23">
        <v>0</v>
      </c>
      <c r="AF224" s="10">
        <f t="shared" si="87"/>
        <v>1593.3</v>
      </c>
      <c r="AG224" s="25">
        <v>42108</v>
      </c>
      <c r="AH224" s="17">
        <f t="shared" si="88"/>
        <v>8610875</v>
      </c>
      <c r="AI224" s="11">
        <f t="shared" si="89"/>
        <v>434581</v>
      </c>
      <c r="AJ224" s="11">
        <v>1306013</v>
      </c>
      <c r="AK224" s="11">
        <f t="shared" si="90"/>
        <v>19577</v>
      </c>
      <c r="AL224" s="11">
        <f t="shared" si="91"/>
        <v>454158</v>
      </c>
      <c r="AO224" s="32">
        <v>434</v>
      </c>
      <c r="AP224" s="35">
        <f t="shared" si="92"/>
        <v>0</v>
      </c>
      <c r="AQ224" s="1" t="b">
        <f t="shared" si="93"/>
        <v>0</v>
      </c>
      <c r="AR224" s="30">
        <f t="shared" si="94"/>
        <v>0</v>
      </c>
      <c r="AS224" s="31">
        <f t="shared" si="95"/>
        <v>0</v>
      </c>
      <c r="AT224" s="36">
        <f t="shared" si="96"/>
        <v>0</v>
      </c>
      <c r="AU224" s="1" t="b">
        <f t="shared" si="97"/>
        <v>1</v>
      </c>
      <c r="AV224" s="1">
        <f t="shared" si="98"/>
        <v>874.17</v>
      </c>
      <c r="AW224" s="31">
        <f t="shared" si="99"/>
        <v>0.24418799999999999</v>
      </c>
      <c r="AX224" s="36">
        <f t="shared" si="100"/>
        <v>245.8</v>
      </c>
      <c r="AY224" s="37">
        <f t="shared" si="101"/>
        <v>0</v>
      </c>
      <c r="AZ224" s="39">
        <f t="shared" si="102"/>
        <v>245.8</v>
      </c>
    </row>
    <row r="225" spans="1:52" x14ac:dyDescent="0.3">
      <c r="A225" s="9">
        <v>435</v>
      </c>
      <c r="B225" s="1" t="s">
        <v>108</v>
      </c>
      <c r="C225" s="1" t="s">
        <v>110</v>
      </c>
      <c r="D225" s="9" t="s">
        <v>440</v>
      </c>
      <c r="E225" s="10">
        <v>1388.5</v>
      </c>
      <c r="F225" s="10">
        <v>18</v>
      </c>
      <c r="G225" s="10">
        <v>0</v>
      </c>
      <c r="H225" s="10">
        <f t="shared" si="80"/>
        <v>1406.5</v>
      </c>
      <c r="I225" s="10">
        <v>152.30000000000001</v>
      </c>
      <c r="J225" s="11">
        <v>230162</v>
      </c>
      <c r="K225" s="10">
        <v>45.2</v>
      </c>
      <c r="L225" s="10">
        <v>4.4000000000000004</v>
      </c>
      <c r="M225" s="10">
        <v>297.2</v>
      </c>
      <c r="N225" s="10">
        <v>47.5</v>
      </c>
      <c r="O225" s="10">
        <v>0</v>
      </c>
      <c r="P225" s="10">
        <f t="shared" si="81"/>
        <v>1953.1</v>
      </c>
      <c r="Q225" s="11">
        <v>71732</v>
      </c>
      <c r="R225" s="17">
        <f t="shared" si="82"/>
        <v>10009105</v>
      </c>
      <c r="S225" s="10">
        <v>1364.6</v>
      </c>
      <c r="T225" s="10">
        <v>1328.1</v>
      </c>
      <c r="U225" s="23"/>
      <c r="V225" s="10">
        <f t="shared" si="103"/>
        <v>1346.4</v>
      </c>
      <c r="W225" s="24">
        <f t="shared" si="83"/>
        <v>18</v>
      </c>
      <c r="X225" s="23">
        <f t="shared" si="84"/>
        <v>0</v>
      </c>
      <c r="Y225" s="10">
        <f t="shared" si="85"/>
        <v>1364.4</v>
      </c>
      <c r="Z225" s="10">
        <f t="shared" si="86"/>
        <v>167.2</v>
      </c>
      <c r="AA225" s="23">
        <v>45.2</v>
      </c>
      <c r="AB225" s="23">
        <v>4.4000000000000004</v>
      </c>
      <c r="AC225" s="23">
        <v>297.2</v>
      </c>
      <c r="AD225" s="23">
        <v>47.5</v>
      </c>
      <c r="AE225" s="23">
        <v>0</v>
      </c>
      <c r="AF225" s="10">
        <f t="shared" si="87"/>
        <v>1925.9</v>
      </c>
      <c r="AG225" s="25">
        <v>71732</v>
      </c>
      <c r="AH225" s="17">
        <f t="shared" si="88"/>
        <v>10429222</v>
      </c>
      <c r="AI225" s="11">
        <f t="shared" si="89"/>
        <v>420117</v>
      </c>
      <c r="AJ225" s="11">
        <v>1643485</v>
      </c>
      <c r="AK225" s="11">
        <f t="shared" si="90"/>
        <v>24635</v>
      </c>
      <c r="AL225" s="11">
        <f t="shared" si="91"/>
        <v>444752</v>
      </c>
      <c r="AO225" s="32">
        <v>435</v>
      </c>
      <c r="AP225" s="35">
        <f t="shared" si="92"/>
        <v>0</v>
      </c>
      <c r="AQ225" s="1" t="b">
        <f t="shared" si="93"/>
        <v>0</v>
      </c>
      <c r="AR225" s="30">
        <f t="shared" si="94"/>
        <v>0</v>
      </c>
      <c r="AS225" s="31">
        <f t="shared" si="95"/>
        <v>0</v>
      </c>
      <c r="AT225" s="36">
        <f t="shared" si="96"/>
        <v>0</v>
      </c>
      <c r="AU225" s="1" t="b">
        <f t="shared" si="97"/>
        <v>1</v>
      </c>
      <c r="AV225" s="1">
        <f t="shared" si="98"/>
        <v>1317.1949999999999</v>
      </c>
      <c r="AW225" s="31">
        <f t="shared" si="99"/>
        <v>0.122558</v>
      </c>
      <c r="AX225" s="36">
        <f t="shared" si="100"/>
        <v>167.2</v>
      </c>
      <c r="AY225" s="37">
        <f t="shared" si="101"/>
        <v>0</v>
      </c>
      <c r="AZ225" s="39">
        <f t="shared" si="102"/>
        <v>167.2</v>
      </c>
    </row>
    <row r="226" spans="1:52" x14ac:dyDescent="0.3">
      <c r="A226" s="9">
        <v>436</v>
      </c>
      <c r="B226" s="1" t="s">
        <v>268</v>
      </c>
      <c r="C226" s="1" t="s">
        <v>269</v>
      </c>
      <c r="D226" s="9" t="s">
        <v>441</v>
      </c>
      <c r="E226" s="10">
        <v>747.1</v>
      </c>
      <c r="F226" s="10">
        <v>7</v>
      </c>
      <c r="G226" s="10">
        <v>0</v>
      </c>
      <c r="H226" s="10">
        <f t="shared" si="80"/>
        <v>754.1</v>
      </c>
      <c r="I226" s="10">
        <v>248.8</v>
      </c>
      <c r="J226" s="11">
        <v>282135</v>
      </c>
      <c r="K226" s="10">
        <v>55.5</v>
      </c>
      <c r="L226" s="10">
        <v>0.9</v>
      </c>
      <c r="M226" s="10">
        <v>161</v>
      </c>
      <c r="N226" s="10">
        <v>19.600000000000001</v>
      </c>
      <c r="O226" s="10">
        <v>0</v>
      </c>
      <c r="P226" s="10">
        <f t="shared" si="81"/>
        <v>1239.9000000000001</v>
      </c>
      <c r="Q226" s="11">
        <v>5600</v>
      </c>
      <c r="R226" s="17">
        <f t="shared" si="82"/>
        <v>6314211</v>
      </c>
      <c r="S226" s="10">
        <v>747.1</v>
      </c>
      <c r="T226" s="10">
        <v>746.2</v>
      </c>
      <c r="U226" s="23"/>
      <c r="V226" s="10">
        <f t="shared" si="103"/>
        <v>746.7</v>
      </c>
      <c r="W226" s="24">
        <f t="shared" si="83"/>
        <v>7</v>
      </c>
      <c r="X226" s="23">
        <f t="shared" si="84"/>
        <v>0</v>
      </c>
      <c r="Y226" s="10">
        <f t="shared" si="85"/>
        <v>753.7</v>
      </c>
      <c r="Z226" s="10">
        <f t="shared" si="86"/>
        <v>248.8</v>
      </c>
      <c r="AA226" s="23">
        <v>55.5</v>
      </c>
      <c r="AB226" s="23">
        <v>0.9</v>
      </c>
      <c r="AC226" s="23">
        <v>161</v>
      </c>
      <c r="AD226" s="23">
        <v>19.600000000000001</v>
      </c>
      <c r="AE226" s="23">
        <v>0</v>
      </c>
      <c r="AF226" s="10">
        <f t="shared" si="87"/>
        <v>1239.5</v>
      </c>
      <c r="AG226" s="25">
        <v>5600</v>
      </c>
      <c r="AH226" s="17">
        <f t="shared" si="88"/>
        <v>6671631</v>
      </c>
      <c r="AI226" s="11">
        <f t="shared" si="89"/>
        <v>357420</v>
      </c>
      <c r="AJ226" s="11">
        <v>551009</v>
      </c>
      <c r="AK226" s="11">
        <f t="shared" si="90"/>
        <v>8259</v>
      </c>
      <c r="AL226" s="11">
        <f t="shared" si="91"/>
        <v>365679</v>
      </c>
      <c r="AO226" s="32">
        <v>436</v>
      </c>
      <c r="AP226" s="35">
        <f t="shared" si="92"/>
        <v>0</v>
      </c>
      <c r="AQ226" s="1" t="b">
        <f t="shared" si="93"/>
        <v>0</v>
      </c>
      <c r="AR226" s="30">
        <f t="shared" si="94"/>
        <v>0</v>
      </c>
      <c r="AS226" s="31">
        <f t="shared" si="95"/>
        <v>0</v>
      </c>
      <c r="AT226" s="36">
        <f t="shared" si="96"/>
        <v>0</v>
      </c>
      <c r="AU226" s="1" t="b">
        <f t="shared" si="97"/>
        <v>1</v>
      </c>
      <c r="AV226" s="1">
        <f t="shared" si="98"/>
        <v>561.4538</v>
      </c>
      <c r="AW226" s="31">
        <f t="shared" si="99"/>
        <v>0.330042</v>
      </c>
      <c r="AX226" s="36">
        <f t="shared" si="100"/>
        <v>248.8</v>
      </c>
      <c r="AY226" s="37">
        <f t="shared" si="101"/>
        <v>0</v>
      </c>
      <c r="AZ226" s="39">
        <f t="shared" si="102"/>
        <v>248.8</v>
      </c>
    </row>
    <row r="227" spans="1:52" x14ac:dyDescent="0.3">
      <c r="A227" s="9">
        <v>437</v>
      </c>
      <c r="B227" s="1" t="s">
        <v>366</v>
      </c>
      <c r="C227" s="1" t="s">
        <v>369</v>
      </c>
      <c r="D227" s="9" t="s">
        <v>441</v>
      </c>
      <c r="E227" s="10">
        <v>5927.1</v>
      </c>
      <c r="F227" s="10">
        <v>43.5</v>
      </c>
      <c r="G227" s="10">
        <v>3</v>
      </c>
      <c r="H227" s="10">
        <f t="shared" si="80"/>
        <v>5973.6</v>
      </c>
      <c r="I227" s="10">
        <v>209.2</v>
      </c>
      <c r="J227" s="11">
        <v>2151024</v>
      </c>
      <c r="K227" s="10">
        <v>422.8</v>
      </c>
      <c r="L227" s="10">
        <v>23.3</v>
      </c>
      <c r="M227" s="10">
        <v>934.7</v>
      </c>
      <c r="N227" s="10">
        <v>153.9</v>
      </c>
      <c r="O227" s="10">
        <v>0</v>
      </c>
      <c r="P227" s="10">
        <f t="shared" si="81"/>
        <v>7717.5</v>
      </c>
      <c r="Q227" s="11">
        <v>4254</v>
      </c>
      <c r="R227" s="17">
        <f t="shared" si="82"/>
        <v>39270894</v>
      </c>
      <c r="S227" s="10">
        <v>5901.2</v>
      </c>
      <c r="T227" s="10">
        <v>5847.7</v>
      </c>
      <c r="U227" s="23"/>
      <c r="V227" s="10">
        <f t="shared" si="103"/>
        <v>5874.5</v>
      </c>
      <c r="W227" s="24">
        <f t="shared" si="83"/>
        <v>43.5</v>
      </c>
      <c r="X227" s="23">
        <f t="shared" si="84"/>
        <v>3</v>
      </c>
      <c r="Y227" s="10">
        <f t="shared" si="85"/>
        <v>5921</v>
      </c>
      <c r="Z227" s="10">
        <f t="shared" si="86"/>
        <v>207.5</v>
      </c>
      <c r="AA227" s="23">
        <v>422.8</v>
      </c>
      <c r="AB227" s="23">
        <v>23.3</v>
      </c>
      <c r="AC227" s="23">
        <v>934.7</v>
      </c>
      <c r="AD227" s="23">
        <v>153.9</v>
      </c>
      <c r="AE227" s="23">
        <v>0</v>
      </c>
      <c r="AF227" s="10">
        <f t="shared" si="87"/>
        <v>7663.2</v>
      </c>
      <c r="AG227" s="25">
        <v>4254</v>
      </c>
      <c r="AH227" s="17">
        <f t="shared" si="88"/>
        <v>41216944</v>
      </c>
      <c r="AI227" s="11">
        <f t="shared" si="89"/>
        <v>1946050</v>
      </c>
      <c r="AJ227" s="11">
        <v>7496050</v>
      </c>
      <c r="AK227" s="11">
        <f t="shared" si="90"/>
        <v>112363</v>
      </c>
      <c r="AL227" s="11">
        <f t="shared" si="91"/>
        <v>2058413</v>
      </c>
      <c r="AO227" s="32">
        <v>437</v>
      </c>
      <c r="AP227" s="35">
        <f t="shared" si="92"/>
        <v>0</v>
      </c>
      <c r="AQ227" s="1" t="b">
        <f t="shared" si="93"/>
        <v>0</v>
      </c>
      <c r="AR227" s="30">
        <f t="shared" si="94"/>
        <v>0</v>
      </c>
      <c r="AS227" s="31">
        <f t="shared" si="95"/>
        <v>0</v>
      </c>
      <c r="AT227" s="36">
        <f t="shared" si="96"/>
        <v>0</v>
      </c>
      <c r="AU227" s="1" t="b">
        <f t="shared" si="97"/>
        <v>0</v>
      </c>
      <c r="AV227" s="1">
        <f t="shared" si="98"/>
        <v>0</v>
      </c>
      <c r="AW227" s="31">
        <f t="shared" si="99"/>
        <v>0</v>
      </c>
      <c r="AX227" s="36">
        <f t="shared" si="100"/>
        <v>0</v>
      </c>
      <c r="AY227" s="37">
        <f t="shared" si="101"/>
        <v>207.5</v>
      </c>
      <c r="AZ227" s="39">
        <f t="shared" si="102"/>
        <v>207.5</v>
      </c>
    </row>
    <row r="228" spans="1:52" x14ac:dyDescent="0.3">
      <c r="A228" s="9">
        <v>438</v>
      </c>
      <c r="B228" s="1" t="s">
        <v>313</v>
      </c>
      <c r="C228" s="1" t="s">
        <v>315</v>
      </c>
      <c r="D228" s="9" t="s">
        <v>440</v>
      </c>
      <c r="E228" s="10">
        <v>354.5</v>
      </c>
      <c r="F228" s="10">
        <v>6.5</v>
      </c>
      <c r="G228" s="10">
        <v>0</v>
      </c>
      <c r="H228" s="10">
        <f t="shared" si="80"/>
        <v>361</v>
      </c>
      <c r="I228" s="10">
        <v>167.3</v>
      </c>
      <c r="J228" s="11">
        <v>141339</v>
      </c>
      <c r="K228" s="10">
        <v>27.8</v>
      </c>
      <c r="L228" s="10">
        <v>1.9</v>
      </c>
      <c r="M228" s="10">
        <v>85.1</v>
      </c>
      <c r="N228" s="10">
        <v>13</v>
      </c>
      <c r="O228" s="10">
        <v>0</v>
      </c>
      <c r="P228" s="10">
        <f t="shared" si="81"/>
        <v>656.1</v>
      </c>
      <c r="Q228" s="11">
        <v>0</v>
      </c>
      <c r="R228" s="17">
        <f t="shared" si="82"/>
        <v>3338237</v>
      </c>
      <c r="S228" s="10">
        <v>351</v>
      </c>
      <c r="T228" s="10">
        <v>307.5</v>
      </c>
      <c r="U228" s="23"/>
      <c r="V228" s="10">
        <f t="shared" si="103"/>
        <v>329.3</v>
      </c>
      <c r="W228" s="24">
        <f t="shared" si="83"/>
        <v>6.5</v>
      </c>
      <c r="X228" s="23">
        <f t="shared" si="84"/>
        <v>0</v>
      </c>
      <c r="Y228" s="10">
        <f t="shared" si="85"/>
        <v>335.8</v>
      </c>
      <c r="Z228" s="10">
        <f t="shared" si="86"/>
        <v>158.5</v>
      </c>
      <c r="AA228" s="23">
        <v>27.8</v>
      </c>
      <c r="AB228" s="23">
        <v>1.9</v>
      </c>
      <c r="AC228" s="23">
        <v>85.1</v>
      </c>
      <c r="AD228" s="23">
        <v>13</v>
      </c>
      <c r="AE228" s="23">
        <v>0</v>
      </c>
      <c r="AF228" s="10">
        <f t="shared" si="87"/>
        <v>622.1</v>
      </c>
      <c r="AG228" s="25">
        <v>0</v>
      </c>
      <c r="AH228" s="17">
        <f t="shared" si="88"/>
        <v>3345654</v>
      </c>
      <c r="AI228" s="11">
        <f t="shared" si="89"/>
        <v>7417</v>
      </c>
      <c r="AJ228" s="11">
        <v>445553</v>
      </c>
      <c r="AK228" s="11">
        <f t="shared" si="90"/>
        <v>6679</v>
      </c>
      <c r="AL228" s="11">
        <f t="shared" si="91"/>
        <v>14096</v>
      </c>
      <c r="AO228" s="32">
        <v>438</v>
      </c>
      <c r="AP228" s="35">
        <f t="shared" si="92"/>
        <v>0</v>
      </c>
      <c r="AQ228" s="1" t="b">
        <f t="shared" si="93"/>
        <v>0</v>
      </c>
      <c r="AR228" s="30">
        <f t="shared" si="94"/>
        <v>0</v>
      </c>
      <c r="AS228" s="31">
        <f t="shared" si="95"/>
        <v>0</v>
      </c>
      <c r="AT228" s="36">
        <f t="shared" si="96"/>
        <v>0</v>
      </c>
      <c r="AU228" s="1" t="b">
        <f t="shared" si="97"/>
        <v>1</v>
      </c>
      <c r="AV228" s="1">
        <f t="shared" si="98"/>
        <v>44.302500000000002</v>
      </c>
      <c r="AW228" s="31">
        <f t="shared" si="99"/>
        <v>0.47202300000000003</v>
      </c>
      <c r="AX228" s="36">
        <f t="shared" si="100"/>
        <v>158.5</v>
      </c>
      <c r="AY228" s="37">
        <f t="shared" si="101"/>
        <v>0</v>
      </c>
      <c r="AZ228" s="39">
        <f t="shared" si="102"/>
        <v>158.5</v>
      </c>
    </row>
    <row r="229" spans="1:52" x14ac:dyDescent="0.3">
      <c r="A229" s="9">
        <v>439</v>
      </c>
      <c r="B229" s="1" t="s">
        <v>173</v>
      </c>
      <c r="C229" s="1" t="s">
        <v>176</v>
      </c>
      <c r="D229" s="9" t="s">
        <v>441</v>
      </c>
      <c r="E229" s="10">
        <v>487.5</v>
      </c>
      <c r="F229" s="10">
        <v>9.5</v>
      </c>
      <c r="G229" s="10">
        <v>0</v>
      </c>
      <c r="H229" s="10">
        <f t="shared" si="80"/>
        <v>497</v>
      </c>
      <c r="I229" s="10">
        <v>207.4</v>
      </c>
      <c r="J229" s="11">
        <v>49902</v>
      </c>
      <c r="K229" s="10">
        <v>9.8000000000000007</v>
      </c>
      <c r="L229" s="10">
        <v>0.2</v>
      </c>
      <c r="M229" s="10">
        <v>74.5</v>
      </c>
      <c r="N229" s="10">
        <v>13.1</v>
      </c>
      <c r="O229" s="10">
        <v>0</v>
      </c>
      <c r="P229" s="10">
        <f t="shared" si="81"/>
        <v>802</v>
      </c>
      <c r="Q229" s="11">
        <v>0</v>
      </c>
      <c r="R229" s="17">
        <f t="shared" si="82"/>
        <v>4080576</v>
      </c>
      <c r="S229" s="10">
        <v>487</v>
      </c>
      <c r="T229" s="10">
        <v>480.5</v>
      </c>
      <c r="U229" s="23"/>
      <c r="V229" s="10">
        <f t="shared" si="103"/>
        <v>483.8</v>
      </c>
      <c r="W229" s="24">
        <f t="shared" si="83"/>
        <v>9.5</v>
      </c>
      <c r="X229" s="23">
        <f t="shared" si="84"/>
        <v>0</v>
      </c>
      <c r="Y229" s="10">
        <f t="shared" si="85"/>
        <v>493.3</v>
      </c>
      <c r="Z229" s="10">
        <f t="shared" si="86"/>
        <v>206.5</v>
      </c>
      <c r="AA229" s="23">
        <v>9.8000000000000007</v>
      </c>
      <c r="AB229" s="23">
        <v>0.2</v>
      </c>
      <c r="AC229" s="23">
        <v>74.5</v>
      </c>
      <c r="AD229" s="23">
        <v>13.1</v>
      </c>
      <c r="AE229" s="23">
        <v>0</v>
      </c>
      <c r="AF229" s="10">
        <f t="shared" si="87"/>
        <v>797.4</v>
      </c>
      <c r="AG229" s="25">
        <v>0</v>
      </c>
      <c r="AH229" s="17">
        <f t="shared" si="88"/>
        <v>4288417</v>
      </c>
      <c r="AI229" s="11">
        <f t="shared" si="89"/>
        <v>207841</v>
      </c>
      <c r="AJ229" s="11">
        <v>600309</v>
      </c>
      <c r="AK229" s="11">
        <f t="shared" si="90"/>
        <v>8998</v>
      </c>
      <c r="AL229" s="11">
        <f t="shared" si="91"/>
        <v>216839</v>
      </c>
      <c r="AO229" s="32">
        <v>439</v>
      </c>
      <c r="AP229" s="35">
        <f t="shared" si="92"/>
        <v>0</v>
      </c>
      <c r="AQ229" s="1" t="b">
        <f t="shared" si="93"/>
        <v>0</v>
      </c>
      <c r="AR229" s="30">
        <f t="shared" si="94"/>
        <v>0</v>
      </c>
      <c r="AS229" s="31">
        <f t="shared" si="95"/>
        <v>0</v>
      </c>
      <c r="AT229" s="36">
        <f t="shared" si="96"/>
        <v>0</v>
      </c>
      <c r="AU229" s="1" t="b">
        <f t="shared" si="97"/>
        <v>1</v>
      </c>
      <c r="AV229" s="1">
        <f t="shared" si="98"/>
        <v>239.2088</v>
      </c>
      <c r="AW229" s="31">
        <f t="shared" si="99"/>
        <v>0.41851300000000002</v>
      </c>
      <c r="AX229" s="36">
        <f t="shared" si="100"/>
        <v>206.5</v>
      </c>
      <c r="AY229" s="37">
        <f t="shared" si="101"/>
        <v>0</v>
      </c>
      <c r="AZ229" s="39">
        <f t="shared" si="102"/>
        <v>206.5</v>
      </c>
    </row>
    <row r="230" spans="1:52" x14ac:dyDescent="0.3">
      <c r="A230" s="9">
        <v>440</v>
      </c>
      <c r="B230" s="1" t="s">
        <v>173</v>
      </c>
      <c r="C230" s="1" t="s">
        <v>177</v>
      </c>
      <c r="D230" s="9" t="s">
        <v>440</v>
      </c>
      <c r="E230" s="10">
        <v>782.1</v>
      </c>
      <c r="F230" s="10">
        <v>16</v>
      </c>
      <c r="G230" s="10">
        <v>0</v>
      </c>
      <c r="H230" s="10">
        <f t="shared" si="80"/>
        <v>798.1</v>
      </c>
      <c r="I230" s="10">
        <v>251.4</v>
      </c>
      <c r="J230" s="11">
        <v>312681</v>
      </c>
      <c r="K230" s="10">
        <v>61.5</v>
      </c>
      <c r="L230" s="10">
        <v>2.6</v>
      </c>
      <c r="M230" s="10">
        <v>139.69999999999999</v>
      </c>
      <c r="N230" s="10">
        <v>21.2</v>
      </c>
      <c r="O230" s="10">
        <v>0</v>
      </c>
      <c r="P230" s="10">
        <f t="shared" si="81"/>
        <v>1274.5</v>
      </c>
      <c r="Q230" s="11">
        <v>5600</v>
      </c>
      <c r="R230" s="17">
        <f t="shared" si="82"/>
        <v>6490256</v>
      </c>
      <c r="S230" s="10">
        <v>782.1</v>
      </c>
      <c r="T230" s="10">
        <v>754</v>
      </c>
      <c r="U230" s="23"/>
      <c r="V230" s="10">
        <f t="shared" si="103"/>
        <v>768.1</v>
      </c>
      <c r="W230" s="24">
        <f t="shared" si="83"/>
        <v>16</v>
      </c>
      <c r="X230" s="23">
        <f t="shared" si="84"/>
        <v>0</v>
      </c>
      <c r="Y230" s="10">
        <f t="shared" si="85"/>
        <v>784.1</v>
      </c>
      <c r="Z230" s="10">
        <f t="shared" si="86"/>
        <v>250.7</v>
      </c>
      <c r="AA230" s="23">
        <v>61.5</v>
      </c>
      <c r="AB230" s="23">
        <v>2.6</v>
      </c>
      <c r="AC230" s="23">
        <v>139.69999999999999</v>
      </c>
      <c r="AD230" s="23">
        <v>21.2</v>
      </c>
      <c r="AE230" s="23">
        <v>0</v>
      </c>
      <c r="AF230" s="10">
        <f t="shared" si="87"/>
        <v>1259.8</v>
      </c>
      <c r="AG230" s="25">
        <v>5600</v>
      </c>
      <c r="AH230" s="17">
        <f t="shared" si="88"/>
        <v>6780804</v>
      </c>
      <c r="AI230" s="11">
        <f t="shared" si="89"/>
        <v>290548</v>
      </c>
      <c r="AJ230" s="11">
        <v>734982</v>
      </c>
      <c r="AK230" s="11">
        <f t="shared" si="90"/>
        <v>11017</v>
      </c>
      <c r="AL230" s="11">
        <f t="shared" si="91"/>
        <v>301565</v>
      </c>
      <c r="AO230" s="32">
        <v>440</v>
      </c>
      <c r="AP230" s="35">
        <f t="shared" si="92"/>
        <v>0</v>
      </c>
      <c r="AQ230" s="1" t="b">
        <f t="shared" si="93"/>
        <v>0</v>
      </c>
      <c r="AR230" s="30">
        <f t="shared" si="94"/>
        <v>0</v>
      </c>
      <c r="AS230" s="31">
        <f t="shared" si="95"/>
        <v>0</v>
      </c>
      <c r="AT230" s="36">
        <f t="shared" si="96"/>
        <v>0</v>
      </c>
      <c r="AU230" s="1" t="b">
        <f t="shared" si="97"/>
        <v>1</v>
      </c>
      <c r="AV230" s="1">
        <f t="shared" si="98"/>
        <v>599.07380000000001</v>
      </c>
      <c r="AW230" s="31">
        <f t="shared" si="99"/>
        <v>0.319714</v>
      </c>
      <c r="AX230" s="36">
        <f t="shared" si="100"/>
        <v>250.7</v>
      </c>
      <c r="AY230" s="37">
        <f t="shared" si="101"/>
        <v>0</v>
      </c>
      <c r="AZ230" s="39">
        <f t="shared" si="102"/>
        <v>250.7</v>
      </c>
    </row>
    <row r="231" spans="1:52" x14ac:dyDescent="0.3">
      <c r="A231" s="9">
        <v>443</v>
      </c>
      <c r="B231" s="1" t="s">
        <v>138</v>
      </c>
      <c r="C231" s="1" t="s">
        <v>140</v>
      </c>
      <c r="D231" s="9" t="s">
        <v>440</v>
      </c>
      <c r="E231" s="10">
        <v>6778.7</v>
      </c>
      <c r="F231" s="10">
        <v>168.5</v>
      </c>
      <c r="G231" s="10">
        <v>0</v>
      </c>
      <c r="H231" s="10">
        <f t="shared" si="80"/>
        <v>6947.2</v>
      </c>
      <c r="I231" s="10">
        <v>243.4</v>
      </c>
      <c r="J231" s="11">
        <v>2278370</v>
      </c>
      <c r="K231" s="10">
        <v>447.8</v>
      </c>
      <c r="L231" s="10">
        <v>812.5</v>
      </c>
      <c r="M231" s="10">
        <v>2958.6</v>
      </c>
      <c r="N231" s="10">
        <v>179.5</v>
      </c>
      <c r="O231" s="10">
        <v>0</v>
      </c>
      <c r="P231" s="10">
        <f t="shared" si="81"/>
        <v>11589</v>
      </c>
      <c r="Q231" s="11">
        <v>32614</v>
      </c>
      <c r="R231" s="17">
        <f t="shared" si="82"/>
        <v>58997446</v>
      </c>
      <c r="S231" s="10">
        <v>6778.7</v>
      </c>
      <c r="T231" s="10">
        <v>6744.5</v>
      </c>
      <c r="U231" s="23"/>
      <c r="V231" s="10">
        <f t="shared" si="103"/>
        <v>6761.6</v>
      </c>
      <c r="W231" s="24">
        <f t="shared" si="83"/>
        <v>168.5</v>
      </c>
      <c r="X231" s="23">
        <f t="shared" si="84"/>
        <v>0</v>
      </c>
      <c r="Y231" s="10">
        <f t="shared" si="85"/>
        <v>6930.1</v>
      </c>
      <c r="Z231" s="10">
        <f t="shared" si="86"/>
        <v>242.8</v>
      </c>
      <c r="AA231" s="23">
        <v>447.8</v>
      </c>
      <c r="AB231" s="23">
        <v>812.5</v>
      </c>
      <c r="AC231" s="23">
        <v>2958.6</v>
      </c>
      <c r="AD231" s="23">
        <v>179.5</v>
      </c>
      <c r="AE231" s="23">
        <v>0</v>
      </c>
      <c r="AF231" s="10">
        <f t="shared" si="87"/>
        <v>11571.3</v>
      </c>
      <c r="AG231" s="25">
        <v>32614</v>
      </c>
      <c r="AH231" s="17">
        <f t="shared" si="88"/>
        <v>62263065</v>
      </c>
      <c r="AI231" s="11">
        <f t="shared" si="89"/>
        <v>3265619</v>
      </c>
      <c r="AJ231" s="11">
        <v>5410128</v>
      </c>
      <c r="AK231" s="11">
        <f t="shared" si="90"/>
        <v>81095</v>
      </c>
      <c r="AL231" s="11">
        <f t="shared" si="91"/>
        <v>3346714</v>
      </c>
      <c r="AO231" s="32">
        <v>443</v>
      </c>
      <c r="AP231" s="35">
        <f t="shared" si="92"/>
        <v>0</v>
      </c>
      <c r="AQ231" s="1" t="b">
        <f t="shared" si="93"/>
        <v>0</v>
      </c>
      <c r="AR231" s="30">
        <f t="shared" si="94"/>
        <v>0</v>
      </c>
      <c r="AS231" s="31">
        <f t="shared" si="95"/>
        <v>0</v>
      </c>
      <c r="AT231" s="36">
        <f t="shared" si="96"/>
        <v>0</v>
      </c>
      <c r="AU231" s="1" t="b">
        <f t="shared" si="97"/>
        <v>0</v>
      </c>
      <c r="AV231" s="1">
        <f t="shared" si="98"/>
        <v>0</v>
      </c>
      <c r="AW231" s="31">
        <f t="shared" si="99"/>
        <v>0</v>
      </c>
      <c r="AX231" s="36">
        <f t="shared" si="100"/>
        <v>0</v>
      </c>
      <c r="AY231" s="37">
        <f t="shared" si="101"/>
        <v>242.8</v>
      </c>
      <c r="AZ231" s="39">
        <f t="shared" si="102"/>
        <v>242.8</v>
      </c>
    </row>
    <row r="232" spans="1:52" x14ac:dyDescent="0.3">
      <c r="A232" s="9">
        <v>444</v>
      </c>
      <c r="B232" s="1" t="s">
        <v>328</v>
      </c>
      <c r="C232" s="1" t="s">
        <v>332</v>
      </c>
      <c r="D232" s="9" t="s">
        <v>441</v>
      </c>
      <c r="E232" s="10">
        <v>273.5</v>
      </c>
      <c r="F232" s="10">
        <v>4</v>
      </c>
      <c r="G232" s="10">
        <v>0</v>
      </c>
      <c r="H232" s="10">
        <f t="shared" si="80"/>
        <v>277.5</v>
      </c>
      <c r="I232" s="10">
        <v>150.9</v>
      </c>
      <c r="J232" s="11">
        <v>182782</v>
      </c>
      <c r="K232" s="10">
        <v>35.9</v>
      </c>
      <c r="L232" s="10">
        <v>0</v>
      </c>
      <c r="M232" s="10">
        <v>36.799999999999997</v>
      </c>
      <c r="N232" s="10">
        <v>9</v>
      </c>
      <c r="O232" s="10">
        <v>0</v>
      </c>
      <c r="P232" s="10">
        <f t="shared" si="81"/>
        <v>510.1</v>
      </c>
      <c r="Q232" s="11">
        <v>0</v>
      </c>
      <c r="R232" s="17">
        <f t="shared" si="82"/>
        <v>2595389</v>
      </c>
      <c r="S232" s="10">
        <v>270.5</v>
      </c>
      <c r="T232" s="10">
        <v>273</v>
      </c>
      <c r="U232" s="23"/>
      <c r="V232" s="10">
        <f t="shared" si="103"/>
        <v>273</v>
      </c>
      <c r="W232" s="24">
        <f t="shared" si="83"/>
        <v>4</v>
      </c>
      <c r="X232" s="23">
        <f t="shared" si="84"/>
        <v>0</v>
      </c>
      <c r="Y232" s="10">
        <f t="shared" si="85"/>
        <v>277</v>
      </c>
      <c r="Z232" s="10">
        <f t="shared" si="86"/>
        <v>151</v>
      </c>
      <c r="AA232" s="23">
        <v>35.9</v>
      </c>
      <c r="AB232" s="23">
        <v>0</v>
      </c>
      <c r="AC232" s="23">
        <v>36.799999999999997</v>
      </c>
      <c r="AD232" s="23">
        <v>9</v>
      </c>
      <c r="AE232" s="23">
        <v>0</v>
      </c>
      <c r="AF232" s="10">
        <f t="shared" si="87"/>
        <v>509.7</v>
      </c>
      <c r="AG232" s="25">
        <v>0</v>
      </c>
      <c r="AH232" s="17">
        <f t="shared" si="88"/>
        <v>2741167</v>
      </c>
      <c r="AI232" s="11">
        <f t="shared" si="89"/>
        <v>145778</v>
      </c>
      <c r="AJ232" s="11">
        <v>323356</v>
      </c>
      <c r="AK232" s="11">
        <f t="shared" si="90"/>
        <v>4847</v>
      </c>
      <c r="AL232" s="11">
        <f t="shared" si="91"/>
        <v>150625</v>
      </c>
      <c r="AO232" s="32">
        <v>444</v>
      </c>
      <c r="AP232" s="35">
        <f t="shared" si="92"/>
        <v>0</v>
      </c>
      <c r="AQ232" s="1" t="b">
        <f t="shared" si="93"/>
        <v>1</v>
      </c>
      <c r="AR232" s="30">
        <f t="shared" si="94"/>
        <v>1708.9349999999999</v>
      </c>
      <c r="AS232" s="31">
        <f t="shared" si="95"/>
        <v>0.545153</v>
      </c>
      <c r="AT232" s="36">
        <f t="shared" si="96"/>
        <v>151</v>
      </c>
      <c r="AU232" s="1" t="b">
        <f t="shared" si="97"/>
        <v>0</v>
      </c>
      <c r="AV232" s="1">
        <f t="shared" si="98"/>
        <v>0</v>
      </c>
      <c r="AW232" s="31">
        <f t="shared" si="99"/>
        <v>0</v>
      </c>
      <c r="AX232" s="36">
        <f t="shared" si="100"/>
        <v>0</v>
      </c>
      <c r="AY232" s="37">
        <f t="shared" si="101"/>
        <v>0</v>
      </c>
      <c r="AZ232" s="39">
        <f t="shared" si="102"/>
        <v>151</v>
      </c>
    </row>
    <row r="233" spans="1:52" x14ac:dyDescent="0.3">
      <c r="A233" s="9">
        <v>445</v>
      </c>
      <c r="B233" s="1" t="s">
        <v>268</v>
      </c>
      <c r="C233" s="1" t="s">
        <v>270</v>
      </c>
      <c r="D233" s="9" t="s">
        <v>440</v>
      </c>
      <c r="E233" s="10">
        <v>1620.7</v>
      </c>
      <c r="F233" s="10">
        <v>56</v>
      </c>
      <c r="G233" s="10">
        <v>0</v>
      </c>
      <c r="H233" s="10">
        <f t="shared" si="80"/>
        <v>1676.7</v>
      </c>
      <c r="I233" s="10">
        <v>58.8</v>
      </c>
      <c r="J233" s="11">
        <v>346153</v>
      </c>
      <c r="K233" s="10">
        <v>68</v>
      </c>
      <c r="L233" s="10">
        <v>49.6</v>
      </c>
      <c r="M233" s="10">
        <v>629</v>
      </c>
      <c r="N233" s="10">
        <v>19.899999999999999</v>
      </c>
      <c r="O233" s="10">
        <v>0</v>
      </c>
      <c r="P233" s="10">
        <f t="shared" si="81"/>
        <v>2502</v>
      </c>
      <c r="Q233" s="11">
        <v>137732</v>
      </c>
      <c r="R233" s="17">
        <f t="shared" si="82"/>
        <v>12867908</v>
      </c>
      <c r="S233" s="10">
        <v>1571.3</v>
      </c>
      <c r="T233" s="10">
        <v>1599.8</v>
      </c>
      <c r="U233" s="23"/>
      <c r="V233" s="10">
        <f t="shared" si="103"/>
        <v>1599.8</v>
      </c>
      <c r="W233" s="24">
        <f t="shared" si="83"/>
        <v>56</v>
      </c>
      <c r="X233" s="23">
        <f t="shared" si="84"/>
        <v>0</v>
      </c>
      <c r="Y233" s="10">
        <f t="shared" si="85"/>
        <v>1655.8</v>
      </c>
      <c r="Z233" s="10">
        <f t="shared" si="86"/>
        <v>58</v>
      </c>
      <c r="AA233" s="23">
        <v>68</v>
      </c>
      <c r="AB233" s="23">
        <v>49.6</v>
      </c>
      <c r="AC233" s="23">
        <v>629</v>
      </c>
      <c r="AD233" s="23">
        <v>19.899999999999999</v>
      </c>
      <c r="AE233" s="23">
        <v>0</v>
      </c>
      <c r="AF233" s="10">
        <f t="shared" si="87"/>
        <v>2480.3000000000002</v>
      </c>
      <c r="AG233" s="25">
        <v>137732</v>
      </c>
      <c r="AH233" s="17">
        <f t="shared" si="88"/>
        <v>13476785</v>
      </c>
      <c r="AI233" s="11">
        <f t="shared" si="89"/>
        <v>608877</v>
      </c>
      <c r="AJ233" s="11">
        <v>1585679</v>
      </c>
      <c r="AK233" s="11">
        <f t="shared" si="90"/>
        <v>23769</v>
      </c>
      <c r="AL233" s="11">
        <f t="shared" si="91"/>
        <v>632646</v>
      </c>
      <c r="AO233" s="32">
        <v>445</v>
      </c>
      <c r="AP233" s="35">
        <f t="shared" si="92"/>
        <v>0</v>
      </c>
      <c r="AQ233" s="1" t="b">
        <f t="shared" si="93"/>
        <v>0</v>
      </c>
      <c r="AR233" s="30">
        <f t="shared" si="94"/>
        <v>0</v>
      </c>
      <c r="AS233" s="31">
        <f t="shared" si="95"/>
        <v>0</v>
      </c>
      <c r="AT233" s="36">
        <f t="shared" si="96"/>
        <v>0</v>
      </c>
      <c r="AU233" s="1" t="b">
        <f t="shared" si="97"/>
        <v>0</v>
      </c>
      <c r="AV233" s="1">
        <f t="shared" si="98"/>
        <v>0</v>
      </c>
      <c r="AW233" s="31">
        <f t="shared" si="99"/>
        <v>0</v>
      </c>
      <c r="AX233" s="36">
        <f t="shared" si="100"/>
        <v>0</v>
      </c>
      <c r="AY233" s="37">
        <f t="shared" si="101"/>
        <v>58</v>
      </c>
      <c r="AZ233" s="39">
        <f t="shared" si="102"/>
        <v>58</v>
      </c>
    </row>
    <row r="234" spans="1:52" x14ac:dyDescent="0.3">
      <c r="A234" s="9">
        <v>446</v>
      </c>
      <c r="B234" s="1" t="s">
        <v>268</v>
      </c>
      <c r="C234" s="1" t="s">
        <v>271</v>
      </c>
      <c r="D234" s="9" t="s">
        <v>440</v>
      </c>
      <c r="E234" s="10">
        <v>1826.9</v>
      </c>
      <c r="F234" s="10">
        <v>31.5</v>
      </c>
      <c r="G234" s="10">
        <v>0</v>
      </c>
      <c r="H234" s="10">
        <f t="shared" si="80"/>
        <v>1858.4</v>
      </c>
      <c r="I234" s="10">
        <v>65.099999999999994</v>
      </c>
      <c r="J234" s="11">
        <v>363475</v>
      </c>
      <c r="K234" s="10">
        <v>71.400000000000006</v>
      </c>
      <c r="L234" s="10">
        <v>10.5</v>
      </c>
      <c r="M234" s="10">
        <v>622.6</v>
      </c>
      <c r="N234" s="10">
        <v>23.6</v>
      </c>
      <c r="O234" s="10">
        <v>0</v>
      </c>
      <c r="P234" s="10">
        <f t="shared" si="81"/>
        <v>2651.6</v>
      </c>
      <c r="Q234" s="11">
        <v>144480</v>
      </c>
      <c r="R234" s="17">
        <f t="shared" si="82"/>
        <v>13635821</v>
      </c>
      <c r="S234" s="10">
        <v>1826.9</v>
      </c>
      <c r="T234" s="10">
        <v>1674.1</v>
      </c>
      <c r="U234" s="23"/>
      <c r="V234" s="10">
        <f t="shared" si="103"/>
        <v>1750.5</v>
      </c>
      <c r="W234" s="24">
        <f t="shared" si="83"/>
        <v>31.5</v>
      </c>
      <c r="X234" s="23">
        <f t="shared" si="84"/>
        <v>0</v>
      </c>
      <c r="Y234" s="10">
        <f t="shared" si="85"/>
        <v>1782</v>
      </c>
      <c r="Z234" s="10">
        <f t="shared" si="86"/>
        <v>62.4</v>
      </c>
      <c r="AA234" s="23">
        <v>71.400000000000006</v>
      </c>
      <c r="AB234" s="23">
        <v>10.5</v>
      </c>
      <c r="AC234" s="23">
        <v>622.6</v>
      </c>
      <c r="AD234" s="23">
        <v>23.6</v>
      </c>
      <c r="AE234" s="23">
        <v>0</v>
      </c>
      <c r="AF234" s="10">
        <f t="shared" si="87"/>
        <v>2572.5</v>
      </c>
      <c r="AG234" s="25">
        <v>144480</v>
      </c>
      <c r="AH234" s="17">
        <f t="shared" si="88"/>
        <v>13979385</v>
      </c>
      <c r="AI234" s="11">
        <f t="shared" si="89"/>
        <v>343564</v>
      </c>
      <c r="AJ234" s="11">
        <v>1700982</v>
      </c>
      <c r="AK234" s="11">
        <f t="shared" si="90"/>
        <v>25497</v>
      </c>
      <c r="AL234" s="11">
        <f t="shared" si="91"/>
        <v>369061</v>
      </c>
      <c r="AO234" s="32">
        <v>446</v>
      </c>
      <c r="AP234" s="35">
        <f t="shared" si="92"/>
        <v>0</v>
      </c>
      <c r="AQ234" s="1" t="b">
        <f t="shared" si="93"/>
        <v>0</v>
      </c>
      <c r="AR234" s="30">
        <f t="shared" si="94"/>
        <v>0</v>
      </c>
      <c r="AS234" s="31">
        <f t="shared" si="95"/>
        <v>0</v>
      </c>
      <c r="AT234" s="36">
        <f t="shared" si="96"/>
        <v>0</v>
      </c>
      <c r="AU234" s="1" t="b">
        <f t="shared" si="97"/>
        <v>0</v>
      </c>
      <c r="AV234" s="1">
        <f t="shared" si="98"/>
        <v>0</v>
      </c>
      <c r="AW234" s="31">
        <f t="shared" si="99"/>
        <v>0</v>
      </c>
      <c r="AX234" s="36">
        <f t="shared" si="100"/>
        <v>0</v>
      </c>
      <c r="AY234" s="37">
        <f t="shared" si="101"/>
        <v>62.4</v>
      </c>
      <c r="AZ234" s="39">
        <f t="shared" si="102"/>
        <v>62.4</v>
      </c>
    </row>
    <row r="235" spans="1:52" x14ac:dyDescent="0.3">
      <c r="A235" s="9">
        <v>447</v>
      </c>
      <c r="B235" s="1" t="s">
        <v>268</v>
      </c>
      <c r="C235" s="1" t="s">
        <v>272</v>
      </c>
      <c r="D235" s="9" t="s">
        <v>440</v>
      </c>
      <c r="E235" s="10">
        <v>711.1</v>
      </c>
      <c r="F235" s="10">
        <v>12</v>
      </c>
      <c r="G235" s="10">
        <v>0</v>
      </c>
      <c r="H235" s="10">
        <f t="shared" si="80"/>
        <v>723.1</v>
      </c>
      <c r="I235" s="10">
        <v>246.2</v>
      </c>
      <c r="J235" s="11">
        <v>148119</v>
      </c>
      <c r="K235" s="10">
        <v>29.1</v>
      </c>
      <c r="L235" s="10">
        <v>0.7</v>
      </c>
      <c r="M235" s="10">
        <v>235.6</v>
      </c>
      <c r="N235" s="10">
        <v>19.2</v>
      </c>
      <c r="O235" s="10">
        <v>0</v>
      </c>
      <c r="P235" s="10">
        <f t="shared" si="81"/>
        <v>1253.9000000000001</v>
      </c>
      <c r="Q235" s="11">
        <v>19040</v>
      </c>
      <c r="R235" s="17">
        <f t="shared" si="82"/>
        <v>6398883</v>
      </c>
      <c r="S235" s="10">
        <v>671</v>
      </c>
      <c r="T235" s="10">
        <v>659</v>
      </c>
      <c r="U235" s="23"/>
      <c r="V235" s="10">
        <f t="shared" si="103"/>
        <v>665</v>
      </c>
      <c r="W235" s="24">
        <f t="shared" si="83"/>
        <v>12</v>
      </c>
      <c r="X235" s="23">
        <f t="shared" si="84"/>
        <v>0</v>
      </c>
      <c r="Y235" s="10">
        <f t="shared" si="85"/>
        <v>677</v>
      </c>
      <c r="Z235" s="10">
        <f t="shared" si="86"/>
        <v>241.1</v>
      </c>
      <c r="AA235" s="23">
        <v>29.1</v>
      </c>
      <c r="AB235" s="23">
        <v>0.7</v>
      </c>
      <c r="AC235" s="23">
        <v>235.6</v>
      </c>
      <c r="AD235" s="23">
        <v>19.2</v>
      </c>
      <c r="AE235" s="23">
        <v>0</v>
      </c>
      <c r="AF235" s="10">
        <f t="shared" si="87"/>
        <v>1202.7</v>
      </c>
      <c r="AG235" s="25">
        <v>19040</v>
      </c>
      <c r="AH235" s="17">
        <f t="shared" si="88"/>
        <v>6487161</v>
      </c>
      <c r="AI235" s="11">
        <f t="shared" si="89"/>
        <v>88278</v>
      </c>
      <c r="AJ235" s="11">
        <v>622681</v>
      </c>
      <c r="AK235" s="11">
        <f t="shared" si="90"/>
        <v>9334</v>
      </c>
      <c r="AL235" s="11">
        <f t="shared" si="91"/>
        <v>97612</v>
      </c>
      <c r="AO235" s="32">
        <v>447</v>
      </c>
      <c r="AP235" s="35">
        <f t="shared" si="92"/>
        <v>0</v>
      </c>
      <c r="AQ235" s="1" t="b">
        <f t="shared" si="93"/>
        <v>0</v>
      </c>
      <c r="AR235" s="30">
        <f t="shared" si="94"/>
        <v>0</v>
      </c>
      <c r="AS235" s="31">
        <f t="shared" si="95"/>
        <v>0</v>
      </c>
      <c r="AT235" s="36">
        <f t="shared" si="96"/>
        <v>0</v>
      </c>
      <c r="AU235" s="1" t="b">
        <f t="shared" si="97"/>
        <v>1</v>
      </c>
      <c r="AV235" s="1">
        <f t="shared" si="98"/>
        <v>466.53750000000002</v>
      </c>
      <c r="AW235" s="31">
        <f t="shared" si="99"/>
        <v>0.356101</v>
      </c>
      <c r="AX235" s="36">
        <f t="shared" si="100"/>
        <v>241.1</v>
      </c>
      <c r="AY235" s="37">
        <f t="shared" si="101"/>
        <v>0</v>
      </c>
      <c r="AZ235" s="39">
        <f t="shared" si="102"/>
        <v>241.1</v>
      </c>
    </row>
    <row r="236" spans="1:52" x14ac:dyDescent="0.3">
      <c r="A236" s="9">
        <v>448</v>
      </c>
      <c r="B236" s="1" t="s">
        <v>252</v>
      </c>
      <c r="C236" s="1" t="s">
        <v>257</v>
      </c>
      <c r="D236" s="9" t="s">
        <v>440</v>
      </c>
      <c r="E236" s="10">
        <v>401</v>
      </c>
      <c r="F236" s="10">
        <v>9</v>
      </c>
      <c r="G236" s="10">
        <v>0</v>
      </c>
      <c r="H236" s="10">
        <f t="shared" si="80"/>
        <v>410</v>
      </c>
      <c r="I236" s="10">
        <v>183.2</v>
      </c>
      <c r="J236" s="11">
        <v>111593</v>
      </c>
      <c r="K236" s="10">
        <v>21.9</v>
      </c>
      <c r="L236" s="10">
        <v>0</v>
      </c>
      <c r="M236" s="10">
        <v>61.4</v>
      </c>
      <c r="N236" s="10">
        <v>15</v>
      </c>
      <c r="O236" s="10">
        <v>0</v>
      </c>
      <c r="P236" s="10">
        <f t="shared" si="81"/>
        <v>691.5</v>
      </c>
      <c r="Q236" s="11">
        <v>0</v>
      </c>
      <c r="R236" s="17">
        <f t="shared" si="82"/>
        <v>3518352</v>
      </c>
      <c r="S236" s="10">
        <v>395</v>
      </c>
      <c r="T236" s="10">
        <v>408.5</v>
      </c>
      <c r="U236" s="23"/>
      <c r="V236" s="10">
        <f t="shared" si="103"/>
        <v>408.5</v>
      </c>
      <c r="W236" s="24">
        <f t="shared" si="83"/>
        <v>9</v>
      </c>
      <c r="X236" s="23">
        <f t="shared" si="84"/>
        <v>0</v>
      </c>
      <c r="Y236" s="10">
        <f t="shared" si="85"/>
        <v>417.5</v>
      </c>
      <c r="Z236" s="10">
        <f t="shared" si="86"/>
        <v>185.5</v>
      </c>
      <c r="AA236" s="23">
        <v>21.9</v>
      </c>
      <c r="AB236" s="23">
        <v>0</v>
      </c>
      <c r="AC236" s="23">
        <v>61.4</v>
      </c>
      <c r="AD236" s="23">
        <v>15</v>
      </c>
      <c r="AE236" s="23">
        <v>0</v>
      </c>
      <c r="AF236" s="10">
        <f t="shared" si="87"/>
        <v>701.3</v>
      </c>
      <c r="AG236" s="25">
        <v>0</v>
      </c>
      <c r="AH236" s="17">
        <f t="shared" si="88"/>
        <v>3771591</v>
      </c>
      <c r="AI236" s="11">
        <f t="shared" si="89"/>
        <v>253239</v>
      </c>
      <c r="AJ236" s="11">
        <v>483463</v>
      </c>
      <c r="AK236" s="11">
        <f t="shared" si="90"/>
        <v>7247</v>
      </c>
      <c r="AL236" s="11">
        <f t="shared" si="91"/>
        <v>260486</v>
      </c>
      <c r="AO236" s="32">
        <v>448</v>
      </c>
      <c r="AP236" s="35">
        <f t="shared" si="92"/>
        <v>0</v>
      </c>
      <c r="AQ236" s="1" t="b">
        <f t="shared" si="93"/>
        <v>0</v>
      </c>
      <c r="AR236" s="30">
        <f t="shared" si="94"/>
        <v>0</v>
      </c>
      <c r="AS236" s="31">
        <f t="shared" si="95"/>
        <v>0</v>
      </c>
      <c r="AT236" s="36">
        <f t="shared" si="96"/>
        <v>0</v>
      </c>
      <c r="AU236" s="1" t="b">
        <f t="shared" si="97"/>
        <v>1</v>
      </c>
      <c r="AV236" s="1">
        <f t="shared" si="98"/>
        <v>145.40629999999999</v>
      </c>
      <c r="AW236" s="31">
        <f t="shared" si="99"/>
        <v>0.44426599999999999</v>
      </c>
      <c r="AX236" s="36">
        <f t="shared" si="100"/>
        <v>185.5</v>
      </c>
      <c r="AY236" s="37">
        <f t="shared" si="101"/>
        <v>0</v>
      </c>
      <c r="AZ236" s="39">
        <f t="shared" si="102"/>
        <v>185.5</v>
      </c>
    </row>
    <row r="237" spans="1:52" x14ac:dyDescent="0.3">
      <c r="A237" s="9">
        <v>449</v>
      </c>
      <c r="B237" s="1" t="s">
        <v>221</v>
      </c>
      <c r="C237" s="1" t="s">
        <v>223</v>
      </c>
      <c r="D237" s="9" t="s">
        <v>440</v>
      </c>
      <c r="E237" s="10">
        <v>617.9</v>
      </c>
      <c r="F237" s="10">
        <v>14</v>
      </c>
      <c r="G237" s="10">
        <v>0</v>
      </c>
      <c r="H237" s="10">
        <f t="shared" si="80"/>
        <v>631.9</v>
      </c>
      <c r="I237" s="10">
        <v>234.7</v>
      </c>
      <c r="J237" s="11">
        <v>354148</v>
      </c>
      <c r="K237" s="10">
        <v>69.599999999999994</v>
      </c>
      <c r="L237" s="10">
        <v>0</v>
      </c>
      <c r="M237" s="10">
        <v>61</v>
      </c>
      <c r="N237" s="10">
        <v>10.6</v>
      </c>
      <c r="O237" s="10">
        <v>0</v>
      </c>
      <c r="P237" s="10">
        <f t="shared" si="81"/>
        <v>1007.8</v>
      </c>
      <c r="Q237" s="11">
        <v>0</v>
      </c>
      <c r="R237" s="17">
        <f t="shared" si="82"/>
        <v>5127686</v>
      </c>
      <c r="S237" s="10">
        <v>612.29999999999995</v>
      </c>
      <c r="T237" s="10">
        <v>633</v>
      </c>
      <c r="U237" s="23"/>
      <c r="V237" s="10">
        <f t="shared" si="103"/>
        <v>633</v>
      </c>
      <c r="W237" s="24">
        <f t="shared" si="83"/>
        <v>14</v>
      </c>
      <c r="X237" s="23">
        <f t="shared" si="84"/>
        <v>0</v>
      </c>
      <c r="Y237" s="10">
        <f t="shared" si="85"/>
        <v>647</v>
      </c>
      <c r="Z237" s="10">
        <f t="shared" si="86"/>
        <v>237</v>
      </c>
      <c r="AA237" s="23">
        <v>69.599999999999994</v>
      </c>
      <c r="AB237" s="23">
        <v>0</v>
      </c>
      <c r="AC237" s="23">
        <v>61</v>
      </c>
      <c r="AD237" s="23">
        <v>10.6</v>
      </c>
      <c r="AE237" s="23">
        <v>0</v>
      </c>
      <c r="AF237" s="10">
        <f t="shared" si="87"/>
        <v>1025.2</v>
      </c>
      <c r="AG237" s="25">
        <v>0</v>
      </c>
      <c r="AH237" s="17">
        <f t="shared" si="88"/>
        <v>5513526</v>
      </c>
      <c r="AI237" s="11">
        <f t="shared" si="89"/>
        <v>385840</v>
      </c>
      <c r="AJ237" s="11">
        <v>825999</v>
      </c>
      <c r="AK237" s="11">
        <f t="shared" si="90"/>
        <v>12381</v>
      </c>
      <c r="AL237" s="11">
        <f t="shared" si="91"/>
        <v>398221</v>
      </c>
      <c r="AO237" s="32">
        <v>449</v>
      </c>
      <c r="AP237" s="35">
        <f t="shared" si="92"/>
        <v>0</v>
      </c>
      <c r="AQ237" s="1" t="b">
        <f t="shared" si="93"/>
        <v>0</v>
      </c>
      <c r="AR237" s="30">
        <f t="shared" si="94"/>
        <v>0</v>
      </c>
      <c r="AS237" s="31">
        <f t="shared" si="95"/>
        <v>0</v>
      </c>
      <c r="AT237" s="36">
        <f t="shared" si="96"/>
        <v>0</v>
      </c>
      <c r="AU237" s="1" t="b">
        <f t="shared" si="97"/>
        <v>1</v>
      </c>
      <c r="AV237" s="1">
        <f t="shared" si="98"/>
        <v>429.41250000000002</v>
      </c>
      <c r="AW237" s="31">
        <f t="shared" si="99"/>
        <v>0.36629400000000001</v>
      </c>
      <c r="AX237" s="36">
        <f t="shared" si="100"/>
        <v>237</v>
      </c>
      <c r="AY237" s="37">
        <f t="shared" si="101"/>
        <v>0</v>
      </c>
      <c r="AZ237" s="39">
        <f t="shared" si="102"/>
        <v>237</v>
      </c>
    </row>
    <row r="238" spans="1:52" x14ac:dyDescent="0.3">
      <c r="A238" s="9">
        <v>450</v>
      </c>
      <c r="B238" s="1" t="s">
        <v>366</v>
      </c>
      <c r="C238" s="1" t="s">
        <v>370</v>
      </c>
      <c r="D238" s="9" t="s">
        <v>441</v>
      </c>
      <c r="E238" s="10">
        <v>3603.7</v>
      </c>
      <c r="F238" s="10">
        <v>19</v>
      </c>
      <c r="G238" s="10">
        <v>1</v>
      </c>
      <c r="H238" s="10">
        <f t="shared" si="80"/>
        <v>3623.7</v>
      </c>
      <c r="I238" s="10">
        <v>126.9</v>
      </c>
      <c r="J238" s="11">
        <v>1734513</v>
      </c>
      <c r="K238" s="10">
        <v>340.9</v>
      </c>
      <c r="L238" s="10">
        <v>14.6</v>
      </c>
      <c r="M238" s="10">
        <v>578.6</v>
      </c>
      <c r="N238" s="10">
        <v>57.7</v>
      </c>
      <c r="O238" s="10">
        <v>0</v>
      </c>
      <c r="P238" s="10">
        <f t="shared" si="81"/>
        <v>4742.3999999999996</v>
      </c>
      <c r="Q238" s="11">
        <v>153988</v>
      </c>
      <c r="R238" s="17">
        <f t="shared" si="82"/>
        <v>24283319</v>
      </c>
      <c r="S238" s="10">
        <v>3603.7</v>
      </c>
      <c r="T238" s="10">
        <v>3515.9</v>
      </c>
      <c r="U238" s="23"/>
      <c r="V238" s="10">
        <f t="shared" si="103"/>
        <v>3559.8</v>
      </c>
      <c r="W238" s="24">
        <f t="shared" si="83"/>
        <v>19</v>
      </c>
      <c r="X238" s="23">
        <f t="shared" si="84"/>
        <v>1</v>
      </c>
      <c r="Y238" s="10">
        <f t="shared" si="85"/>
        <v>3579.8</v>
      </c>
      <c r="Z238" s="10">
        <f t="shared" si="86"/>
        <v>125.4</v>
      </c>
      <c r="AA238" s="23">
        <v>340.9</v>
      </c>
      <c r="AB238" s="23">
        <v>14.6</v>
      </c>
      <c r="AC238" s="23">
        <v>578.6</v>
      </c>
      <c r="AD238" s="23">
        <v>57.7</v>
      </c>
      <c r="AE238" s="23">
        <v>0</v>
      </c>
      <c r="AF238" s="10">
        <f t="shared" si="87"/>
        <v>4697</v>
      </c>
      <c r="AG238" s="25">
        <v>153988</v>
      </c>
      <c r="AH238" s="17">
        <f t="shared" si="88"/>
        <v>25414454</v>
      </c>
      <c r="AI238" s="11">
        <f t="shared" si="89"/>
        <v>1131135</v>
      </c>
      <c r="AJ238" s="11">
        <v>4126339</v>
      </c>
      <c r="AK238" s="11">
        <f t="shared" si="90"/>
        <v>61852</v>
      </c>
      <c r="AL238" s="11">
        <f t="shared" si="91"/>
        <v>1192987</v>
      </c>
      <c r="AO238" s="32">
        <v>450</v>
      </c>
      <c r="AP238" s="35">
        <f t="shared" si="92"/>
        <v>0</v>
      </c>
      <c r="AQ238" s="1" t="b">
        <f t="shared" si="93"/>
        <v>0</v>
      </c>
      <c r="AR238" s="30">
        <f t="shared" si="94"/>
        <v>0</v>
      </c>
      <c r="AS238" s="31">
        <f t="shared" si="95"/>
        <v>0</v>
      </c>
      <c r="AT238" s="36">
        <f t="shared" si="96"/>
        <v>0</v>
      </c>
      <c r="AU238" s="1" t="b">
        <f t="shared" si="97"/>
        <v>0</v>
      </c>
      <c r="AV238" s="1">
        <f t="shared" si="98"/>
        <v>0</v>
      </c>
      <c r="AW238" s="31">
        <f t="shared" si="99"/>
        <v>0</v>
      </c>
      <c r="AX238" s="36">
        <f t="shared" si="100"/>
        <v>0</v>
      </c>
      <c r="AY238" s="37">
        <f t="shared" si="101"/>
        <v>125.4</v>
      </c>
      <c r="AZ238" s="39">
        <f t="shared" si="102"/>
        <v>125.4</v>
      </c>
    </row>
    <row r="239" spans="1:52" x14ac:dyDescent="0.3">
      <c r="A239" s="9">
        <v>452</v>
      </c>
      <c r="B239" s="1" t="s">
        <v>382</v>
      </c>
      <c r="C239" s="1" t="s">
        <v>383</v>
      </c>
      <c r="D239" s="9" t="s">
        <v>441</v>
      </c>
      <c r="E239" s="10">
        <v>407</v>
      </c>
      <c r="F239" s="10">
        <v>5.5</v>
      </c>
      <c r="G239" s="10">
        <v>0</v>
      </c>
      <c r="H239" s="10">
        <f t="shared" si="80"/>
        <v>412.5</v>
      </c>
      <c r="I239" s="10">
        <v>184</v>
      </c>
      <c r="J239" s="11">
        <v>133637</v>
      </c>
      <c r="K239" s="10">
        <v>26.3</v>
      </c>
      <c r="L239" s="10">
        <v>37.200000000000003</v>
      </c>
      <c r="M239" s="10">
        <v>118.4</v>
      </c>
      <c r="N239" s="10">
        <v>12.9</v>
      </c>
      <c r="O239" s="10">
        <v>0</v>
      </c>
      <c r="P239" s="10">
        <f t="shared" si="81"/>
        <v>791.3</v>
      </c>
      <c r="Q239" s="11">
        <v>0</v>
      </c>
      <c r="R239" s="17">
        <f t="shared" si="82"/>
        <v>4026134</v>
      </c>
      <c r="S239" s="10">
        <v>398.5</v>
      </c>
      <c r="T239" s="10">
        <v>400.2</v>
      </c>
      <c r="U239" s="23"/>
      <c r="V239" s="10">
        <f t="shared" si="103"/>
        <v>400.2</v>
      </c>
      <c r="W239" s="24">
        <f t="shared" si="83"/>
        <v>5.5</v>
      </c>
      <c r="X239" s="23">
        <f t="shared" si="84"/>
        <v>0</v>
      </c>
      <c r="Y239" s="10">
        <f t="shared" si="85"/>
        <v>405.7</v>
      </c>
      <c r="Z239" s="10">
        <f t="shared" si="86"/>
        <v>181.9</v>
      </c>
      <c r="AA239" s="23">
        <v>26.3</v>
      </c>
      <c r="AB239" s="23">
        <v>37.200000000000003</v>
      </c>
      <c r="AC239" s="23">
        <v>118.4</v>
      </c>
      <c r="AD239" s="23">
        <v>12.9</v>
      </c>
      <c r="AE239" s="23">
        <v>0</v>
      </c>
      <c r="AF239" s="10">
        <f t="shared" si="87"/>
        <v>782.4</v>
      </c>
      <c r="AG239" s="25">
        <v>0</v>
      </c>
      <c r="AH239" s="17">
        <f t="shared" si="88"/>
        <v>4207747</v>
      </c>
      <c r="AI239" s="11">
        <f t="shared" si="89"/>
        <v>181613</v>
      </c>
      <c r="AJ239" s="11">
        <v>268774</v>
      </c>
      <c r="AK239" s="11">
        <f t="shared" si="90"/>
        <v>4029</v>
      </c>
      <c r="AL239" s="11">
        <f t="shared" si="91"/>
        <v>185642</v>
      </c>
      <c r="AO239" s="32">
        <v>452</v>
      </c>
      <c r="AP239" s="35">
        <f t="shared" si="92"/>
        <v>0</v>
      </c>
      <c r="AQ239" s="1" t="b">
        <f t="shared" si="93"/>
        <v>0</v>
      </c>
      <c r="AR239" s="30">
        <f t="shared" si="94"/>
        <v>0</v>
      </c>
      <c r="AS239" s="31">
        <f t="shared" si="95"/>
        <v>0</v>
      </c>
      <c r="AT239" s="36">
        <f t="shared" si="96"/>
        <v>0</v>
      </c>
      <c r="AU239" s="1" t="b">
        <f t="shared" si="97"/>
        <v>1</v>
      </c>
      <c r="AV239" s="1">
        <f t="shared" si="98"/>
        <v>130.8038</v>
      </c>
      <c r="AW239" s="31">
        <f t="shared" si="99"/>
        <v>0.44827499999999998</v>
      </c>
      <c r="AX239" s="36">
        <f t="shared" si="100"/>
        <v>181.9</v>
      </c>
      <c r="AY239" s="37">
        <f t="shared" si="101"/>
        <v>0</v>
      </c>
      <c r="AZ239" s="39">
        <f t="shared" si="102"/>
        <v>181.9</v>
      </c>
    </row>
    <row r="240" spans="1:52" x14ac:dyDescent="0.3">
      <c r="A240" s="9">
        <v>453</v>
      </c>
      <c r="B240" s="1" t="s">
        <v>221</v>
      </c>
      <c r="C240" s="1" t="s">
        <v>224</v>
      </c>
      <c r="D240" s="9" t="s">
        <v>441</v>
      </c>
      <c r="E240" s="10">
        <v>3466.2</v>
      </c>
      <c r="F240" s="10">
        <v>28</v>
      </c>
      <c r="G240" s="10">
        <v>0</v>
      </c>
      <c r="H240" s="10">
        <f t="shared" si="80"/>
        <v>3494.2</v>
      </c>
      <c r="I240" s="10">
        <v>122.4</v>
      </c>
      <c r="J240" s="11">
        <v>500551</v>
      </c>
      <c r="K240" s="10">
        <v>98.4</v>
      </c>
      <c r="L240" s="10">
        <v>6.1</v>
      </c>
      <c r="M240" s="10">
        <v>1010.2</v>
      </c>
      <c r="N240" s="10">
        <v>71.7</v>
      </c>
      <c r="O240" s="10">
        <v>0</v>
      </c>
      <c r="P240" s="10">
        <f t="shared" si="81"/>
        <v>4803</v>
      </c>
      <c r="Q240" s="11">
        <v>134400</v>
      </c>
      <c r="R240" s="17">
        <f t="shared" si="82"/>
        <v>24572064</v>
      </c>
      <c r="S240" s="10">
        <v>3454.3</v>
      </c>
      <c r="T240" s="10">
        <v>3344.6</v>
      </c>
      <c r="U240" s="23"/>
      <c r="V240" s="10">
        <f t="shared" si="103"/>
        <v>3399.5</v>
      </c>
      <c r="W240" s="24">
        <f t="shared" si="83"/>
        <v>28</v>
      </c>
      <c r="X240" s="23">
        <f t="shared" si="84"/>
        <v>0</v>
      </c>
      <c r="Y240" s="10">
        <f t="shared" si="85"/>
        <v>3427.5</v>
      </c>
      <c r="Z240" s="10">
        <f t="shared" si="86"/>
        <v>120.1</v>
      </c>
      <c r="AA240" s="23">
        <v>98.4</v>
      </c>
      <c r="AB240" s="23">
        <v>6.1</v>
      </c>
      <c r="AC240" s="23">
        <v>1010.2</v>
      </c>
      <c r="AD240" s="23">
        <v>71.7</v>
      </c>
      <c r="AE240" s="23">
        <v>0</v>
      </c>
      <c r="AF240" s="10">
        <f t="shared" si="87"/>
        <v>4734</v>
      </c>
      <c r="AG240" s="25">
        <v>134400</v>
      </c>
      <c r="AH240" s="17">
        <f t="shared" si="88"/>
        <v>25593852</v>
      </c>
      <c r="AI240" s="11">
        <f t="shared" si="89"/>
        <v>1021788</v>
      </c>
      <c r="AJ240" s="11">
        <v>4365905</v>
      </c>
      <c r="AK240" s="11">
        <f t="shared" si="90"/>
        <v>65443</v>
      </c>
      <c r="AL240" s="11">
        <f t="shared" si="91"/>
        <v>1087231</v>
      </c>
      <c r="AO240" s="32">
        <v>453</v>
      </c>
      <c r="AP240" s="35">
        <f t="shared" si="92"/>
        <v>0</v>
      </c>
      <c r="AQ240" s="1" t="b">
        <f t="shared" si="93"/>
        <v>0</v>
      </c>
      <c r="AR240" s="30">
        <f t="shared" si="94"/>
        <v>0</v>
      </c>
      <c r="AS240" s="31">
        <f t="shared" si="95"/>
        <v>0</v>
      </c>
      <c r="AT240" s="36">
        <f t="shared" si="96"/>
        <v>0</v>
      </c>
      <c r="AU240" s="1" t="b">
        <f t="shared" si="97"/>
        <v>0</v>
      </c>
      <c r="AV240" s="1">
        <f t="shared" si="98"/>
        <v>0</v>
      </c>
      <c r="AW240" s="31">
        <f t="shared" si="99"/>
        <v>0</v>
      </c>
      <c r="AX240" s="36">
        <f t="shared" si="100"/>
        <v>0</v>
      </c>
      <c r="AY240" s="37">
        <f t="shared" si="101"/>
        <v>120.1</v>
      </c>
      <c r="AZ240" s="39">
        <f t="shared" si="102"/>
        <v>120.1</v>
      </c>
    </row>
    <row r="241" spans="1:52" x14ac:dyDescent="0.3">
      <c r="A241" s="9">
        <v>454</v>
      </c>
      <c r="B241" s="1" t="s">
        <v>290</v>
      </c>
      <c r="C241" s="1" t="s">
        <v>294</v>
      </c>
      <c r="D241" s="9" t="s">
        <v>440</v>
      </c>
      <c r="E241" s="10">
        <v>284.3</v>
      </c>
      <c r="F241" s="10">
        <v>2.5</v>
      </c>
      <c r="G241" s="10">
        <v>0</v>
      </c>
      <c r="H241" s="10">
        <f t="shared" si="80"/>
        <v>286.8</v>
      </c>
      <c r="I241" s="10">
        <v>148.9</v>
      </c>
      <c r="J241" s="11">
        <v>56438</v>
      </c>
      <c r="K241" s="10">
        <v>11.1</v>
      </c>
      <c r="L241" s="10">
        <v>0.2</v>
      </c>
      <c r="M241" s="10">
        <v>67</v>
      </c>
      <c r="N241" s="10">
        <v>0.9</v>
      </c>
      <c r="O241" s="10">
        <v>0</v>
      </c>
      <c r="P241" s="10">
        <f t="shared" si="81"/>
        <v>514.9</v>
      </c>
      <c r="Q241" s="11">
        <v>0</v>
      </c>
      <c r="R241" s="17">
        <f t="shared" si="82"/>
        <v>2619811</v>
      </c>
      <c r="S241" s="10">
        <v>284.3</v>
      </c>
      <c r="T241" s="10">
        <v>267</v>
      </c>
      <c r="U241" s="23"/>
      <c r="V241" s="10">
        <f t="shared" si="103"/>
        <v>275.7</v>
      </c>
      <c r="W241" s="24">
        <f t="shared" si="83"/>
        <v>2.5</v>
      </c>
      <c r="X241" s="23">
        <f t="shared" si="84"/>
        <v>0</v>
      </c>
      <c r="Y241" s="10">
        <f t="shared" si="85"/>
        <v>278.2</v>
      </c>
      <c r="Z241" s="10">
        <f t="shared" si="86"/>
        <v>150.80000000000001</v>
      </c>
      <c r="AA241" s="23">
        <v>11.1</v>
      </c>
      <c r="AB241" s="23">
        <v>0.2</v>
      </c>
      <c r="AC241" s="23">
        <v>67</v>
      </c>
      <c r="AD241" s="23">
        <v>0.9</v>
      </c>
      <c r="AE241" s="23">
        <v>0</v>
      </c>
      <c r="AF241" s="10">
        <f t="shared" si="87"/>
        <v>508.2</v>
      </c>
      <c r="AG241" s="25">
        <v>0</v>
      </c>
      <c r="AH241" s="17">
        <f t="shared" si="88"/>
        <v>2733100</v>
      </c>
      <c r="AI241" s="11">
        <f t="shared" si="89"/>
        <v>113289</v>
      </c>
      <c r="AJ241" s="11">
        <v>375467</v>
      </c>
      <c r="AK241" s="11">
        <f t="shared" si="90"/>
        <v>5628</v>
      </c>
      <c r="AL241" s="11">
        <f t="shared" si="91"/>
        <v>118917</v>
      </c>
      <c r="AO241" s="32">
        <v>454</v>
      </c>
      <c r="AP241" s="35">
        <f t="shared" si="92"/>
        <v>0</v>
      </c>
      <c r="AQ241" s="1" t="b">
        <f t="shared" si="93"/>
        <v>1</v>
      </c>
      <c r="AR241" s="30">
        <f t="shared" si="94"/>
        <v>1720.521</v>
      </c>
      <c r="AS241" s="31">
        <f t="shared" si="95"/>
        <v>0.54197200000000001</v>
      </c>
      <c r="AT241" s="36">
        <f t="shared" si="96"/>
        <v>150.80000000000001</v>
      </c>
      <c r="AU241" s="1" t="b">
        <f t="shared" si="97"/>
        <v>0</v>
      </c>
      <c r="AV241" s="1">
        <f t="shared" si="98"/>
        <v>0</v>
      </c>
      <c r="AW241" s="31">
        <f t="shared" si="99"/>
        <v>0</v>
      </c>
      <c r="AX241" s="36">
        <f t="shared" si="100"/>
        <v>0</v>
      </c>
      <c r="AY241" s="37">
        <f t="shared" si="101"/>
        <v>0</v>
      </c>
      <c r="AZ241" s="39">
        <f t="shared" si="102"/>
        <v>150.80000000000001</v>
      </c>
    </row>
    <row r="242" spans="1:52" x14ac:dyDescent="0.3">
      <c r="A242" s="9">
        <v>456</v>
      </c>
      <c r="B242" s="1" t="s">
        <v>290</v>
      </c>
      <c r="C242" s="1" t="s">
        <v>295</v>
      </c>
      <c r="D242" s="9" t="s">
        <v>440</v>
      </c>
      <c r="E242" s="10">
        <v>204</v>
      </c>
      <c r="F242" s="10">
        <v>4</v>
      </c>
      <c r="G242" s="10">
        <v>0</v>
      </c>
      <c r="H242" s="10">
        <f t="shared" si="80"/>
        <v>208</v>
      </c>
      <c r="I242" s="10">
        <v>151.4</v>
      </c>
      <c r="J242" s="11">
        <v>119063</v>
      </c>
      <c r="K242" s="10">
        <v>23.4</v>
      </c>
      <c r="L242" s="10">
        <v>0</v>
      </c>
      <c r="M242" s="10">
        <v>67.8</v>
      </c>
      <c r="N242" s="10">
        <v>4</v>
      </c>
      <c r="O242" s="10">
        <v>0</v>
      </c>
      <c r="P242" s="10">
        <f t="shared" si="81"/>
        <v>454.6</v>
      </c>
      <c r="Q242" s="11">
        <v>11200</v>
      </c>
      <c r="R242" s="17">
        <f t="shared" si="82"/>
        <v>2324205</v>
      </c>
      <c r="S242" s="10">
        <v>191.5</v>
      </c>
      <c r="T242" s="10">
        <v>183</v>
      </c>
      <c r="U242" s="23"/>
      <c r="V242" s="10">
        <f t="shared" si="103"/>
        <v>187.3</v>
      </c>
      <c r="W242" s="24">
        <f t="shared" si="83"/>
        <v>4</v>
      </c>
      <c r="X242" s="23">
        <f t="shared" si="84"/>
        <v>0</v>
      </c>
      <c r="Y242" s="10">
        <f t="shared" si="85"/>
        <v>191.3</v>
      </c>
      <c r="Z242" s="10">
        <f t="shared" si="86"/>
        <v>147.69999999999999</v>
      </c>
      <c r="AA242" s="23">
        <v>23.4</v>
      </c>
      <c r="AB242" s="23">
        <v>0</v>
      </c>
      <c r="AC242" s="23">
        <v>67.8</v>
      </c>
      <c r="AD242" s="23">
        <v>4</v>
      </c>
      <c r="AE242" s="23">
        <v>0</v>
      </c>
      <c r="AF242" s="10">
        <f t="shared" si="87"/>
        <v>434.2</v>
      </c>
      <c r="AG242" s="25">
        <v>11200</v>
      </c>
      <c r="AH242" s="17">
        <f t="shared" si="88"/>
        <v>2346328</v>
      </c>
      <c r="AI242" s="11">
        <f t="shared" si="89"/>
        <v>22123</v>
      </c>
      <c r="AJ242" s="11">
        <v>305543</v>
      </c>
      <c r="AK242" s="11">
        <f t="shared" si="90"/>
        <v>4580</v>
      </c>
      <c r="AL242" s="11">
        <f t="shared" si="91"/>
        <v>26703</v>
      </c>
      <c r="AO242" s="32">
        <v>456</v>
      </c>
      <c r="AP242" s="35">
        <f t="shared" si="92"/>
        <v>0</v>
      </c>
      <c r="AQ242" s="1" t="b">
        <f t="shared" si="93"/>
        <v>1</v>
      </c>
      <c r="AR242" s="30">
        <f t="shared" si="94"/>
        <v>881.50199999999995</v>
      </c>
      <c r="AS242" s="31">
        <f t="shared" si="95"/>
        <v>0.77232000000000001</v>
      </c>
      <c r="AT242" s="36">
        <f t="shared" si="96"/>
        <v>147.69999999999999</v>
      </c>
      <c r="AU242" s="1" t="b">
        <f t="shared" si="97"/>
        <v>0</v>
      </c>
      <c r="AV242" s="1">
        <f t="shared" si="98"/>
        <v>0</v>
      </c>
      <c r="AW242" s="31">
        <f t="shared" si="99"/>
        <v>0</v>
      </c>
      <c r="AX242" s="36">
        <f t="shared" si="100"/>
        <v>0</v>
      </c>
      <c r="AY242" s="37">
        <f t="shared" si="101"/>
        <v>0</v>
      </c>
      <c r="AZ242" s="39">
        <f t="shared" si="102"/>
        <v>147.69999999999999</v>
      </c>
    </row>
    <row r="243" spans="1:52" x14ac:dyDescent="0.3">
      <c r="A243" s="9">
        <v>457</v>
      </c>
      <c r="B243" s="1" t="s">
        <v>135</v>
      </c>
      <c r="C243" s="1" t="s">
        <v>137</v>
      </c>
      <c r="D243" s="9" t="s">
        <v>441</v>
      </c>
      <c r="E243" s="10">
        <v>6735</v>
      </c>
      <c r="F243" s="10">
        <v>0</v>
      </c>
      <c r="G243" s="10">
        <v>0</v>
      </c>
      <c r="H243" s="10">
        <f t="shared" si="80"/>
        <v>6735</v>
      </c>
      <c r="I243" s="10">
        <v>236</v>
      </c>
      <c r="J243" s="11">
        <v>2100859</v>
      </c>
      <c r="K243" s="10">
        <v>412.9</v>
      </c>
      <c r="L243" s="10">
        <v>417.1</v>
      </c>
      <c r="M243" s="10">
        <v>2500.3000000000002</v>
      </c>
      <c r="N243" s="10">
        <v>147.1</v>
      </c>
      <c r="O243" s="10">
        <v>0</v>
      </c>
      <c r="P243" s="10">
        <f t="shared" si="81"/>
        <v>10448.4</v>
      </c>
      <c r="Q243" s="11">
        <v>504825</v>
      </c>
      <c r="R243" s="17">
        <f t="shared" si="82"/>
        <v>53666284</v>
      </c>
      <c r="S243" s="10">
        <v>6669.6</v>
      </c>
      <c r="T243" s="10">
        <v>6642.9</v>
      </c>
      <c r="U243" s="23"/>
      <c r="V243" s="10">
        <f t="shared" si="103"/>
        <v>6656.3</v>
      </c>
      <c r="W243" s="24">
        <f t="shared" si="83"/>
        <v>0</v>
      </c>
      <c r="X243" s="23">
        <f t="shared" si="84"/>
        <v>0</v>
      </c>
      <c r="Y243" s="10">
        <f t="shared" si="85"/>
        <v>6656.3</v>
      </c>
      <c r="Z243" s="10">
        <f t="shared" si="86"/>
        <v>233.2</v>
      </c>
      <c r="AA243" s="23">
        <v>412.9</v>
      </c>
      <c r="AB243" s="23">
        <v>417.1</v>
      </c>
      <c r="AC243" s="23">
        <v>2500.3000000000002</v>
      </c>
      <c r="AD243" s="23">
        <v>147.1</v>
      </c>
      <c r="AE243" s="23">
        <v>0</v>
      </c>
      <c r="AF243" s="10">
        <f t="shared" si="87"/>
        <v>10366.9</v>
      </c>
      <c r="AG243" s="25">
        <v>504825</v>
      </c>
      <c r="AH243" s="17">
        <f t="shared" si="88"/>
        <v>56258013</v>
      </c>
      <c r="AI243" s="11">
        <f t="shared" si="89"/>
        <v>2591729</v>
      </c>
      <c r="AJ243" s="11">
        <v>5866448</v>
      </c>
      <c r="AK243" s="11">
        <f t="shared" si="90"/>
        <v>87935</v>
      </c>
      <c r="AL243" s="11">
        <f t="shared" si="91"/>
        <v>2679664</v>
      </c>
      <c r="AO243" s="32">
        <v>457</v>
      </c>
      <c r="AP243" s="35">
        <f t="shared" si="92"/>
        <v>0</v>
      </c>
      <c r="AQ243" s="1" t="b">
        <f t="shared" si="93"/>
        <v>0</v>
      </c>
      <c r="AR243" s="30">
        <f t="shared" si="94"/>
        <v>0</v>
      </c>
      <c r="AS243" s="31">
        <f t="shared" si="95"/>
        <v>0</v>
      </c>
      <c r="AT243" s="36">
        <f t="shared" si="96"/>
        <v>0</v>
      </c>
      <c r="AU243" s="1" t="b">
        <f t="shared" si="97"/>
        <v>0</v>
      </c>
      <c r="AV243" s="1">
        <f t="shared" si="98"/>
        <v>0</v>
      </c>
      <c r="AW243" s="31">
        <f t="shared" si="99"/>
        <v>0</v>
      </c>
      <c r="AX243" s="36">
        <f t="shared" si="100"/>
        <v>0</v>
      </c>
      <c r="AY243" s="37">
        <f t="shared" si="101"/>
        <v>233.2</v>
      </c>
      <c r="AZ243" s="39">
        <f t="shared" si="102"/>
        <v>233.2</v>
      </c>
    </row>
    <row r="244" spans="1:52" x14ac:dyDescent="0.3">
      <c r="A244" s="9">
        <v>458</v>
      </c>
      <c r="B244" s="1" t="s">
        <v>221</v>
      </c>
      <c r="C244" s="1" t="s">
        <v>225</v>
      </c>
      <c r="D244" s="9" t="s">
        <v>440</v>
      </c>
      <c r="E244" s="10">
        <v>2766.4</v>
      </c>
      <c r="F244" s="10">
        <v>21</v>
      </c>
      <c r="G244" s="10">
        <v>0</v>
      </c>
      <c r="H244" s="10">
        <f t="shared" si="80"/>
        <v>2787.4</v>
      </c>
      <c r="I244" s="10">
        <v>97.7</v>
      </c>
      <c r="J244" s="11">
        <v>1016616</v>
      </c>
      <c r="K244" s="10">
        <v>199.8</v>
      </c>
      <c r="L244" s="10">
        <v>12.2</v>
      </c>
      <c r="M244" s="10">
        <v>213</v>
      </c>
      <c r="N244" s="10">
        <v>44.9</v>
      </c>
      <c r="O244" s="10">
        <v>0</v>
      </c>
      <c r="P244" s="10">
        <f t="shared" si="81"/>
        <v>3355</v>
      </c>
      <c r="Q244" s="11">
        <v>734330</v>
      </c>
      <c r="R244" s="17">
        <f t="shared" si="82"/>
        <v>17804570</v>
      </c>
      <c r="S244" s="10">
        <v>2766.4</v>
      </c>
      <c r="T244" s="10">
        <v>2831.1</v>
      </c>
      <c r="U244" s="23"/>
      <c r="V244" s="10">
        <f t="shared" si="103"/>
        <v>2831.1</v>
      </c>
      <c r="W244" s="24">
        <f t="shared" si="83"/>
        <v>21</v>
      </c>
      <c r="X244" s="23">
        <f t="shared" si="84"/>
        <v>0</v>
      </c>
      <c r="Y244" s="10">
        <f t="shared" si="85"/>
        <v>2852.1</v>
      </c>
      <c r="Z244" s="10">
        <f t="shared" si="86"/>
        <v>99.9</v>
      </c>
      <c r="AA244" s="23">
        <v>199.8</v>
      </c>
      <c r="AB244" s="23">
        <v>12.2</v>
      </c>
      <c r="AC244" s="23">
        <v>213</v>
      </c>
      <c r="AD244" s="23">
        <v>44.9</v>
      </c>
      <c r="AE244" s="23">
        <v>0</v>
      </c>
      <c r="AF244" s="10">
        <f t="shared" si="87"/>
        <v>3421.9</v>
      </c>
      <c r="AG244" s="25">
        <v>734330</v>
      </c>
      <c r="AH244" s="17">
        <f t="shared" si="88"/>
        <v>19137308</v>
      </c>
      <c r="AI244" s="11">
        <f t="shared" si="89"/>
        <v>1332738</v>
      </c>
      <c r="AJ244" s="11">
        <v>3114155</v>
      </c>
      <c r="AK244" s="11">
        <f t="shared" si="90"/>
        <v>46680</v>
      </c>
      <c r="AL244" s="11">
        <f t="shared" si="91"/>
        <v>1379418</v>
      </c>
      <c r="AO244" s="32">
        <v>458</v>
      </c>
      <c r="AP244" s="35">
        <f t="shared" si="92"/>
        <v>0</v>
      </c>
      <c r="AQ244" s="1" t="b">
        <f t="shared" si="93"/>
        <v>0</v>
      </c>
      <c r="AR244" s="30">
        <f t="shared" si="94"/>
        <v>0</v>
      </c>
      <c r="AS244" s="31">
        <f t="shared" si="95"/>
        <v>0</v>
      </c>
      <c r="AT244" s="36">
        <f t="shared" si="96"/>
        <v>0</v>
      </c>
      <c r="AU244" s="1" t="b">
        <f t="shared" si="97"/>
        <v>0</v>
      </c>
      <c r="AV244" s="1">
        <f t="shared" si="98"/>
        <v>0</v>
      </c>
      <c r="AW244" s="31">
        <f t="shared" si="99"/>
        <v>0</v>
      </c>
      <c r="AX244" s="36">
        <f t="shared" si="100"/>
        <v>0</v>
      </c>
      <c r="AY244" s="37">
        <f t="shared" si="101"/>
        <v>99.9</v>
      </c>
      <c r="AZ244" s="39">
        <f t="shared" si="102"/>
        <v>99.9</v>
      </c>
    </row>
    <row r="245" spans="1:52" x14ac:dyDescent="0.3">
      <c r="A245" s="9">
        <v>459</v>
      </c>
      <c r="B245" s="1" t="s">
        <v>138</v>
      </c>
      <c r="C245" s="1" t="s">
        <v>141</v>
      </c>
      <c r="D245" s="9" t="s">
        <v>440</v>
      </c>
      <c r="E245" s="10">
        <v>220.3</v>
      </c>
      <c r="F245" s="10">
        <v>8</v>
      </c>
      <c r="G245" s="10">
        <v>0</v>
      </c>
      <c r="H245" s="10">
        <f t="shared" si="80"/>
        <v>228.3</v>
      </c>
      <c r="I245" s="10">
        <v>153.9</v>
      </c>
      <c r="J245" s="11">
        <v>103201</v>
      </c>
      <c r="K245" s="10">
        <v>20.3</v>
      </c>
      <c r="L245" s="10">
        <v>1.4</v>
      </c>
      <c r="M245" s="10">
        <v>50.4</v>
      </c>
      <c r="N245" s="10">
        <v>4.4000000000000004</v>
      </c>
      <c r="O245" s="10">
        <v>0</v>
      </c>
      <c r="P245" s="10">
        <f t="shared" si="81"/>
        <v>458.7</v>
      </c>
      <c r="Q245" s="11">
        <v>0</v>
      </c>
      <c r="R245" s="17">
        <f t="shared" si="82"/>
        <v>2333866</v>
      </c>
      <c r="S245" s="10">
        <v>209.9</v>
      </c>
      <c r="T245" s="10">
        <v>196.8</v>
      </c>
      <c r="U245" s="23"/>
      <c r="V245" s="10">
        <f t="shared" si="103"/>
        <v>203.4</v>
      </c>
      <c r="W245" s="24">
        <f t="shared" si="83"/>
        <v>8</v>
      </c>
      <c r="X245" s="23">
        <f t="shared" si="84"/>
        <v>0</v>
      </c>
      <c r="Y245" s="10">
        <f t="shared" si="85"/>
        <v>211.4</v>
      </c>
      <c r="Z245" s="10">
        <f t="shared" si="86"/>
        <v>152</v>
      </c>
      <c r="AA245" s="23">
        <v>20.3</v>
      </c>
      <c r="AB245" s="23">
        <v>1.4</v>
      </c>
      <c r="AC245" s="23">
        <v>50.4</v>
      </c>
      <c r="AD245" s="23">
        <v>4.4000000000000004</v>
      </c>
      <c r="AE245" s="23">
        <v>0</v>
      </c>
      <c r="AF245" s="10">
        <f t="shared" si="87"/>
        <v>439.9</v>
      </c>
      <c r="AG245" s="25">
        <v>0</v>
      </c>
      <c r="AH245" s="17">
        <f t="shared" si="88"/>
        <v>2365782</v>
      </c>
      <c r="AI245" s="11">
        <f t="shared" si="89"/>
        <v>31916</v>
      </c>
      <c r="AJ245" s="11">
        <v>180385</v>
      </c>
      <c r="AK245" s="11">
        <f t="shared" si="90"/>
        <v>2704</v>
      </c>
      <c r="AL245" s="11">
        <f t="shared" si="91"/>
        <v>34620</v>
      </c>
      <c r="AO245" s="32">
        <v>459</v>
      </c>
      <c r="AP245" s="35">
        <f t="shared" si="92"/>
        <v>0</v>
      </c>
      <c r="AQ245" s="1" t="b">
        <f t="shared" si="93"/>
        <v>1</v>
      </c>
      <c r="AR245" s="30">
        <f t="shared" si="94"/>
        <v>1075.567</v>
      </c>
      <c r="AS245" s="31">
        <f t="shared" si="95"/>
        <v>0.71904000000000001</v>
      </c>
      <c r="AT245" s="36">
        <f t="shared" si="96"/>
        <v>152</v>
      </c>
      <c r="AU245" s="1" t="b">
        <f t="shared" si="97"/>
        <v>0</v>
      </c>
      <c r="AV245" s="1">
        <f t="shared" si="98"/>
        <v>0</v>
      </c>
      <c r="AW245" s="31">
        <f t="shared" si="99"/>
        <v>0</v>
      </c>
      <c r="AX245" s="36">
        <f t="shared" si="100"/>
        <v>0</v>
      </c>
      <c r="AY245" s="37">
        <f t="shared" si="101"/>
        <v>0</v>
      </c>
      <c r="AZ245" s="39">
        <f t="shared" si="102"/>
        <v>152</v>
      </c>
    </row>
    <row r="246" spans="1:52" x14ac:dyDescent="0.3">
      <c r="A246" s="9">
        <v>460</v>
      </c>
      <c r="B246" s="1" t="s">
        <v>173</v>
      </c>
      <c r="C246" s="1" t="s">
        <v>178</v>
      </c>
      <c r="D246" s="9" t="s">
        <v>441</v>
      </c>
      <c r="E246" s="10">
        <v>864.5</v>
      </c>
      <c r="F246" s="10">
        <v>0</v>
      </c>
      <c r="G246" s="10">
        <v>0</v>
      </c>
      <c r="H246" s="10">
        <f t="shared" si="80"/>
        <v>864.5</v>
      </c>
      <c r="I246" s="10">
        <v>252.8</v>
      </c>
      <c r="J246" s="11">
        <v>103286</v>
      </c>
      <c r="K246" s="10">
        <v>20.3</v>
      </c>
      <c r="L246" s="10">
        <v>3</v>
      </c>
      <c r="M246" s="10">
        <v>75.5</v>
      </c>
      <c r="N246" s="10">
        <v>16.3</v>
      </c>
      <c r="O246" s="10">
        <v>0</v>
      </c>
      <c r="P246" s="10">
        <f t="shared" si="81"/>
        <v>1232.4000000000001</v>
      </c>
      <c r="Q246" s="11">
        <v>0</v>
      </c>
      <c r="R246" s="17">
        <f t="shared" si="82"/>
        <v>6270451</v>
      </c>
      <c r="S246" s="10">
        <v>864.5</v>
      </c>
      <c r="T246" s="10">
        <v>828.7</v>
      </c>
      <c r="U246" s="23"/>
      <c r="V246" s="10">
        <f t="shared" si="103"/>
        <v>846.6</v>
      </c>
      <c r="W246" s="24">
        <f t="shared" si="83"/>
        <v>0</v>
      </c>
      <c r="X246" s="23">
        <f t="shared" si="84"/>
        <v>0</v>
      </c>
      <c r="Y246" s="10">
        <f t="shared" si="85"/>
        <v>846.6</v>
      </c>
      <c r="Z246" s="10">
        <f t="shared" si="86"/>
        <v>252.7</v>
      </c>
      <c r="AA246" s="23">
        <v>20.3</v>
      </c>
      <c r="AB246" s="23">
        <v>3</v>
      </c>
      <c r="AC246" s="23">
        <v>75.5</v>
      </c>
      <c r="AD246" s="23">
        <v>16.3</v>
      </c>
      <c r="AE246" s="23">
        <v>0</v>
      </c>
      <c r="AF246" s="10">
        <f t="shared" si="87"/>
        <v>1214.4000000000001</v>
      </c>
      <c r="AG246" s="25">
        <v>0</v>
      </c>
      <c r="AH246" s="17">
        <f t="shared" si="88"/>
        <v>6531043</v>
      </c>
      <c r="AI246" s="11">
        <f t="shared" si="89"/>
        <v>260592</v>
      </c>
      <c r="AJ246" s="11">
        <v>582331</v>
      </c>
      <c r="AK246" s="11">
        <f t="shared" si="90"/>
        <v>8729</v>
      </c>
      <c r="AL246" s="11">
        <f t="shared" si="91"/>
        <v>269321</v>
      </c>
      <c r="AO246" s="32">
        <v>460</v>
      </c>
      <c r="AP246" s="35">
        <f t="shared" si="92"/>
        <v>0</v>
      </c>
      <c r="AQ246" s="1" t="b">
        <f t="shared" si="93"/>
        <v>0</v>
      </c>
      <c r="AR246" s="30">
        <f t="shared" si="94"/>
        <v>0</v>
      </c>
      <c r="AS246" s="31">
        <f t="shared" si="95"/>
        <v>0</v>
      </c>
      <c r="AT246" s="36">
        <f t="shared" si="96"/>
        <v>0</v>
      </c>
      <c r="AU246" s="1" t="b">
        <f t="shared" si="97"/>
        <v>1</v>
      </c>
      <c r="AV246" s="1">
        <f t="shared" si="98"/>
        <v>676.41750000000002</v>
      </c>
      <c r="AW246" s="31">
        <f t="shared" si="99"/>
        <v>0.29848000000000002</v>
      </c>
      <c r="AX246" s="36">
        <f t="shared" si="100"/>
        <v>252.7</v>
      </c>
      <c r="AY246" s="37">
        <f t="shared" si="101"/>
        <v>0</v>
      </c>
      <c r="AZ246" s="39">
        <f t="shared" si="102"/>
        <v>252.7</v>
      </c>
    </row>
    <row r="247" spans="1:52" x14ac:dyDescent="0.3">
      <c r="A247" s="9">
        <v>461</v>
      </c>
      <c r="B247" s="1" t="s">
        <v>413</v>
      </c>
      <c r="C247" s="1" t="s">
        <v>415</v>
      </c>
      <c r="D247" s="9" t="s">
        <v>440</v>
      </c>
      <c r="E247" s="10">
        <v>713.5</v>
      </c>
      <c r="F247" s="10">
        <v>12.5</v>
      </c>
      <c r="G247" s="10">
        <v>0</v>
      </c>
      <c r="H247" s="10">
        <f t="shared" si="80"/>
        <v>726</v>
      </c>
      <c r="I247" s="10">
        <v>246.4</v>
      </c>
      <c r="J247" s="11">
        <v>53060</v>
      </c>
      <c r="K247" s="10">
        <v>10.4</v>
      </c>
      <c r="L247" s="10">
        <v>0.2</v>
      </c>
      <c r="M247" s="10">
        <v>193.9</v>
      </c>
      <c r="N247" s="10">
        <v>19.600000000000001</v>
      </c>
      <c r="O247" s="10">
        <v>0</v>
      </c>
      <c r="P247" s="10">
        <f t="shared" si="81"/>
        <v>1196.5</v>
      </c>
      <c r="Q247" s="11">
        <v>16800</v>
      </c>
      <c r="R247" s="17">
        <f t="shared" si="82"/>
        <v>6104592</v>
      </c>
      <c r="S247" s="10">
        <v>713.5</v>
      </c>
      <c r="T247" s="10">
        <v>728</v>
      </c>
      <c r="U247" s="23"/>
      <c r="V247" s="10">
        <f t="shared" si="103"/>
        <v>728</v>
      </c>
      <c r="W247" s="24">
        <f t="shared" si="83"/>
        <v>12.5</v>
      </c>
      <c r="X247" s="23">
        <f t="shared" si="84"/>
        <v>0</v>
      </c>
      <c r="Y247" s="10">
        <f t="shared" si="85"/>
        <v>740.5</v>
      </c>
      <c r="Z247" s="10">
        <f t="shared" si="86"/>
        <v>247.7</v>
      </c>
      <c r="AA247" s="23">
        <v>10.4</v>
      </c>
      <c r="AB247" s="23">
        <v>0.2</v>
      </c>
      <c r="AC247" s="23">
        <v>193.9</v>
      </c>
      <c r="AD247" s="23">
        <v>19.600000000000001</v>
      </c>
      <c r="AE247" s="23">
        <v>0</v>
      </c>
      <c r="AF247" s="10">
        <f t="shared" si="87"/>
        <v>1212.3</v>
      </c>
      <c r="AG247" s="25">
        <v>16800</v>
      </c>
      <c r="AH247" s="17">
        <f t="shared" si="88"/>
        <v>6536549</v>
      </c>
      <c r="AI247" s="11">
        <f t="shared" si="89"/>
        <v>431957</v>
      </c>
      <c r="AJ247" s="11">
        <v>610392</v>
      </c>
      <c r="AK247" s="11">
        <f t="shared" si="90"/>
        <v>9150</v>
      </c>
      <c r="AL247" s="11">
        <f t="shared" si="91"/>
        <v>441107</v>
      </c>
      <c r="AO247" s="32">
        <v>461</v>
      </c>
      <c r="AP247" s="35">
        <f t="shared" si="92"/>
        <v>0</v>
      </c>
      <c r="AQ247" s="1" t="b">
        <f t="shared" si="93"/>
        <v>0</v>
      </c>
      <c r="AR247" s="30">
        <f t="shared" si="94"/>
        <v>0</v>
      </c>
      <c r="AS247" s="31">
        <f t="shared" si="95"/>
        <v>0</v>
      </c>
      <c r="AT247" s="36">
        <f t="shared" si="96"/>
        <v>0</v>
      </c>
      <c r="AU247" s="1" t="b">
        <f t="shared" si="97"/>
        <v>1</v>
      </c>
      <c r="AV247" s="1">
        <f t="shared" si="98"/>
        <v>545.11879999999996</v>
      </c>
      <c r="AW247" s="31">
        <f t="shared" si="99"/>
        <v>0.33452700000000002</v>
      </c>
      <c r="AX247" s="36">
        <f t="shared" si="100"/>
        <v>247.7</v>
      </c>
      <c r="AY247" s="37">
        <f t="shared" si="101"/>
        <v>0</v>
      </c>
      <c r="AZ247" s="39">
        <f t="shared" si="102"/>
        <v>247.7</v>
      </c>
    </row>
    <row r="248" spans="1:52" x14ac:dyDescent="0.3">
      <c r="A248" s="9">
        <v>462</v>
      </c>
      <c r="B248" s="1" t="s">
        <v>94</v>
      </c>
      <c r="C248" s="1" t="s">
        <v>95</v>
      </c>
      <c r="D248" s="9" t="s">
        <v>440</v>
      </c>
      <c r="E248" s="10">
        <v>278</v>
      </c>
      <c r="F248" s="10">
        <v>5</v>
      </c>
      <c r="G248" s="10">
        <v>0</v>
      </c>
      <c r="H248" s="10">
        <f t="shared" si="80"/>
        <v>283</v>
      </c>
      <c r="I248" s="10">
        <v>149.80000000000001</v>
      </c>
      <c r="J248" s="11">
        <v>141498</v>
      </c>
      <c r="K248" s="10">
        <v>27.8</v>
      </c>
      <c r="L248" s="10">
        <v>0</v>
      </c>
      <c r="M248" s="10">
        <v>81.900000000000006</v>
      </c>
      <c r="N248" s="10">
        <v>13.8</v>
      </c>
      <c r="O248" s="10">
        <v>0</v>
      </c>
      <c r="P248" s="10">
        <f t="shared" si="81"/>
        <v>556.29999999999995</v>
      </c>
      <c r="Q248" s="11">
        <v>52080</v>
      </c>
      <c r="R248" s="17">
        <f t="shared" si="82"/>
        <v>2882534</v>
      </c>
      <c r="S248" s="10">
        <v>270.5</v>
      </c>
      <c r="T248" s="10">
        <v>261.7</v>
      </c>
      <c r="U248" s="23"/>
      <c r="V248" s="10">
        <f t="shared" si="103"/>
        <v>266.10000000000002</v>
      </c>
      <c r="W248" s="24">
        <f t="shared" si="83"/>
        <v>5</v>
      </c>
      <c r="X248" s="23">
        <f t="shared" si="84"/>
        <v>0</v>
      </c>
      <c r="Y248" s="10">
        <f t="shared" si="85"/>
        <v>271.10000000000002</v>
      </c>
      <c r="Z248" s="10">
        <f t="shared" si="86"/>
        <v>152</v>
      </c>
      <c r="AA248" s="23">
        <v>27.8</v>
      </c>
      <c r="AB248" s="23">
        <v>0</v>
      </c>
      <c r="AC248" s="23">
        <v>81.900000000000006</v>
      </c>
      <c r="AD248" s="23">
        <v>13.8</v>
      </c>
      <c r="AE248" s="23">
        <v>0</v>
      </c>
      <c r="AF248" s="10">
        <f t="shared" si="87"/>
        <v>546.6</v>
      </c>
      <c r="AG248" s="25">
        <v>52080</v>
      </c>
      <c r="AH248" s="17">
        <f t="shared" si="88"/>
        <v>2991695</v>
      </c>
      <c r="AI248" s="11">
        <f t="shared" si="89"/>
        <v>109161</v>
      </c>
      <c r="AJ248" s="11">
        <v>378183</v>
      </c>
      <c r="AK248" s="11">
        <f t="shared" si="90"/>
        <v>5669</v>
      </c>
      <c r="AL248" s="11">
        <f t="shared" si="91"/>
        <v>114830</v>
      </c>
      <c r="AO248" s="32">
        <v>462</v>
      </c>
      <c r="AP248" s="35">
        <f t="shared" si="92"/>
        <v>0</v>
      </c>
      <c r="AQ248" s="1" t="b">
        <f t="shared" si="93"/>
        <v>1</v>
      </c>
      <c r="AR248" s="30">
        <f t="shared" si="94"/>
        <v>1651.971</v>
      </c>
      <c r="AS248" s="31">
        <f t="shared" si="95"/>
        <v>0.56079199999999996</v>
      </c>
      <c r="AT248" s="36">
        <f t="shared" si="96"/>
        <v>152</v>
      </c>
      <c r="AU248" s="1" t="b">
        <f t="shared" si="97"/>
        <v>0</v>
      </c>
      <c r="AV248" s="1">
        <f t="shared" si="98"/>
        <v>0</v>
      </c>
      <c r="AW248" s="31">
        <f t="shared" si="99"/>
        <v>0</v>
      </c>
      <c r="AX248" s="36">
        <f t="shared" si="100"/>
        <v>0</v>
      </c>
      <c r="AY248" s="37">
        <f t="shared" si="101"/>
        <v>0</v>
      </c>
      <c r="AZ248" s="39">
        <f t="shared" si="102"/>
        <v>152</v>
      </c>
    </row>
    <row r="249" spans="1:52" x14ac:dyDescent="0.3">
      <c r="A249" s="9">
        <v>463</v>
      </c>
      <c r="B249" s="1" t="s">
        <v>94</v>
      </c>
      <c r="C249" s="1" t="s">
        <v>96</v>
      </c>
      <c r="D249" s="9" t="s">
        <v>441</v>
      </c>
      <c r="E249" s="10">
        <v>320.5</v>
      </c>
      <c r="F249" s="10">
        <v>5</v>
      </c>
      <c r="G249" s="10">
        <v>0</v>
      </c>
      <c r="H249" s="10">
        <f t="shared" si="80"/>
        <v>325.5</v>
      </c>
      <c r="I249" s="10">
        <v>154.80000000000001</v>
      </c>
      <c r="J249" s="11">
        <v>152859</v>
      </c>
      <c r="K249" s="10">
        <v>30</v>
      </c>
      <c r="L249" s="10">
        <v>0.4</v>
      </c>
      <c r="M249" s="10">
        <v>64.400000000000006</v>
      </c>
      <c r="N249" s="10">
        <v>10.9</v>
      </c>
      <c r="O249" s="10">
        <v>0</v>
      </c>
      <c r="P249" s="10">
        <f t="shared" si="81"/>
        <v>586</v>
      </c>
      <c r="Q249" s="11">
        <v>7280</v>
      </c>
      <c r="R249" s="17">
        <f t="shared" si="82"/>
        <v>2988848</v>
      </c>
      <c r="S249" s="10">
        <v>302.5</v>
      </c>
      <c r="T249" s="10">
        <v>281.5</v>
      </c>
      <c r="U249" s="23"/>
      <c r="V249" s="10">
        <f t="shared" si="103"/>
        <v>292</v>
      </c>
      <c r="W249" s="24">
        <f t="shared" si="83"/>
        <v>5</v>
      </c>
      <c r="X249" s="23">
        <f t="shared" si="84"/>
        <v>0</v>
      </c>
      <c r="Y249" s="10">
        <f t="shared" si="85"/>
        <v>297</v>
      </c>
      <c r="Z249" s="10">
        <f t="shared" si="86"/>
        <v>146.19999999999999</v>
      </c>
      <c r="AA249" s="23">
        <v>30</v>
      </c>
      <c r="AB249" s="23">
        <v>0.4</v>
      </c>
      <c r="AC249" s="23">
        <v>64.400000000000006</v>
      </c>
      <c r="AD249" s="23">
        <v>10.9</v>
      </c>
      <c r="AE249" s="23">
        <v>0</v>
      </c>
      <c r="AF249" s="10">
        <f t="shared" si="87"/>
        <v>548.9</v>
      </c>
      <c r="AG249" s="25">
        <v>7280</v>
      </c>
      <c r="AH249" s="17">
        <f t="shared" si="88"/>
        <v>2959264</v>
      </c>
      <c r="AI249" s="11">
        <f t="shared" si="89"/>
        <v>-29584</v>
      </c>
      <c r="AJ249" s="11">
        <v>427063</v>
      </c>
      <c r="AK249" s="11">
        <f t="shared" si="90"/>
        <v>6401</v>
      </c>
      <c r="AL249" s="11">
        <f t="shared" si="91"/>
        <v>-23183</v>
      </c>
      <c r="AO249" s="32">
        <v>463</v>
      </c>
      <c r="AP249" s="35">
        <f t="shared" si="92"/>
        <v>0</v>
      </c>
      <c r="AQ249" s="1" t="b">
        <f t="shared" si="93"/>
        <v>1</v>
      </c>
      <c r="AR249" s="30">
        <f t="shared" si="94"/>
        <v>1902.0350000000001</v>
      </c>
      <c r="AS249" s="31">
        <f t="shared" si="95"/>
        <v>0.49213800000000002</v>
      </c>
      <c r="AT249" s="36">
        <f t="shared" si="96"/>
        <v>146.19999999999999</v>
      </c>
      <c r="AU249" s="1" t="b">
        <f t="shared" si="97"/>
        <v>0</v>
      </c>
      <c r="AV249" s="1">
        <f t="shared" si="98"/>
        <v>0</v>
      </c>
      <c r="AW249" s="31">
        <f t="shared" si="99"/>
        <v>0</v>
      </c>
      <c r="AX249" s="36">
        <f t="shared" si="100"/>
        <v>0</v>
      </c>
      <c r="AY249" s="37">
        <f t="shared" si="101"/>
        <v>0</v>
      </c>
      <c r="AZ249" s="39">
        <f t="shared" si="102"/>
        <v>146.19999999999999</v>
      </c>
    </row>
    <row r="250" spans="1:52" x14ac:dyDescent="0.3">
      <c r="A250" s="9">
        <v>464</v>
      </c>
      <c r="B250" s="1" t="s">
        <v>221</v>
      </c>
      <c r="C250" s="1" t="s">
        <v>226</v>
      </c>
      <c r="D250" s="9" t="s">
        <v>440</v>
      </c>
      <c r="E250" s="10">
        <v>1897.8</v>
      </c>
      <c r="F250" s="10">
        <v>14.5</v>
      </c>
      <c r="G250" s="10">
        <v>1</v>
      </c>
      <c r="H250" s="10">
        <f t="shared" si="80"/>
        <v>1913.3</v>
      </c>
      <c r="I250" s="10">
        <v>67</v>
      </c>
      <c r="J250" s="11">
        <v>539520</v>
      </c>
      <c r="K250" s="10">
        <v>106</v>
      </c>
      <c r="L250" s="10">
        <v>5.4</v>
      </c>
      <c r="M250" s="10">
        <v>214.9</v>
      </c>
      <c r="N250" s="10">
        <v>40.9</v>
      </c>
      <c r="O250" s="10">
        <v>0</v>
      </c>
      <c r="P250" s="10">
        <f t="shared" si="81"/>
        <v>2347.5</v>
      </c>
      <c r="Q250" s="11">
        <v>83160</v>
      </c>
      <c r="R250" s="17">
        <f t="shared" si="82"/>
        <v>12027240</v>
      </c>
      <c r="S250" s="10">
        <v>1897.8</v>
      </c>
      <c r="T250" s="10">
        <v>1898.2</v>
      </c>
      <c r="U250" s="23"/>
      <c r="V250" s="10">
        <f t="shared" si="103"/>
        <v>1898.2</v>
      </c>
      <c r="W250" s="24">
        <f t="shared" si="83"/>
        <v>14.5</v>
      </c>
      <c r="X250" s="23">
        <f t="shared" si="84"/>
        <v>1</v>
      </c>
      <c r="Y250" s="10">
        <f t="shared" si="85"/>
        <v>1913.7</v>
      </c>
      <c r="Z250" s="10">
        <f t="shared" si="86"/>
        <v>67.099999999999994</v>
      </c>
      <c r="AA250" s="23">
        <v>106</v>
      </c>
      <c r="AB250" s="23">
        <v>5.4</v>
      </c>
      <c r="AC250" s="23">
        <v>214.9</v>
      </c>
      <c r="AD250" s="23">
        <v>40.9</v>
      </c>
      <c r="AE250" s="23">
        <v>0</v>
      </c>
      <c r="AF250" s="10">
        <f t="shared" si="87"/>
        <v>2348</v>
      </c>
      <c r="AG250" s="25">
        <v>83160</v>
      </c>
      <c r="AH250" s="17">
        <f t="shared" si="88"/>
        <v>12710704</v>
      </c>
      <c r="AI250" s="11">
        <f t="shared" si="89"/>
        <v>683464</v>
      </c>
      <c r="AJ250" s="11">
        <v>2111333</v>
      </c>
      <c r="AK250" s="11">
        <f t="shared" si="90"/>
        <v>31648</v>
      </c>
      <c r="AL250" s="11">
        <f t="shared" si="91"/>
        <v>715112</v>
      </c>
      <c r="AO250" s="32">
        <v>464</v>
      </c>
      <c r="AP250" s="35">
        <f t="shared" si="92"/>
        <v>0</v>
      </c>
      <c r="AQ250" s="1" t="b">
        <f t="shared" si="93"/>
        <v>0</v>
      </c>
      <c r="AR250" s="30">
        <f t="shared" si="94"/>
        <v>0</v>
      </c>
      <c r="AS250" s="31">
        <f t="shared" si="95"/>
        <v>0</v>
      </c>
      <c r="AT250" s="36">
        <f t="shared" si="96"/>
        <v>0</v>
      </c>
      <c r="AU250" s="1" t="b">
        <f t="shared" si="97"/>
        <v>0</v>
      </c>
      <c r="AV250" s="1">
        <f t="shared" si="98"/>
        <v>0</v>
      </c>
      <c r="AW250" s="31">
        <f t="shared" si="99"/>
        <v>0</v>
      </c>
      <c r="AX250" s="36">
        <f t="shared" si="100"/>
        <v>0</v>
      </c>
      <c r="AY250" s="37">
        <f t="shared" si="101"/>
        <v>67.099999999999994</v>
      </c>
      <c r="AZ250" s="39">
        <f t="shared" si="102"/>
        <v>67.099999999999994</v>
      </c>
    </row>
    <row r="251" spans="1:52" x14ac:dyDescent="0.3">
      <c r="A251" s="9">
        <v>465</v>
      </c>
      <c r="B251" s="1" t="s">
        <v>94</v>
      </c>
      <c r="C251" s="1" t="s">
        <v>97</v>
      </c>
      <c r="D251" s="9" t="s">
        <v>441</v>
      </c>
      <c r="E251" s="10">
        <v>2048.3000000000002</v>
      </c>
      <c r="F251" s="10">
        <v>20</v>
      </c>
      <c r="G251" s="10">
        <v>0</v>
      </c>
      <c r="H251" s="10">
        <f t="shared" si="80"/>
        <v>2068.3000000000002</v>
      </c>
      <c r="I251" s="10">
        <v>72.5</v>
      </c>
      <c r="J251" s="11">
        <v>551577</v>
      </c>
      <c r="K251" s="10">
        <v>108.4</v>
      </c>
      <c r="L251" s="10">
        <v>14.2</v>
      </c>
      <c r="M251" s="10">
        <v>612.6</v>
      </c>
      <c r="N251" s="10">
        <v>87.2</v>
      </c>
      <c r="O251" s="10">
        <v>0</v>
      </c>
      <c r="P251" s="10">
        <f t="shared" si="81"/>
        <v>2963.2</v>
      </c>
      <c r="Q251" s="11">
        <v>146458</v>
      </c>
      <c r="R251" s="17">
        <f t="shared" si="82"/>
        <v>15223220</v>
      </c>
      <c r="S251" s="10">
        <v>2046.5</v>
      </c>
      <c r="T251" s="10">
        <v>1967.4</v>
      </c>
      <c r="U251" s="23"/>
      <c r="V251" s="10">
        <f t="shared" si="103"/>
        <v>2007</v>
      </c>
      <c r="W251" s="24">
        <f t="shared" si="83"/>
        <v>20</v>
      </c>
      <c r="X251" s="23">
        <f t="shared" si="84"/>
        <v>0</v>
      </c>
      <c r="Y251" s="10">
        <f t="shared" si="85"/>
        <v>2027</v>
      </c>
      <c r="Z251" s="10">
        <f t="shared" si="86"/>
        <v>71</v>
      </c>
      <c r="AA251" s="23">
        <v>108.4</v>
      </c>
      <c r="AB251" s="23">
        <v>14.2</v>
      </c>
      <c r="AC251" s="23">
        <v>612.6</v>
      </c>
      <c r="AD251" s="23">
        <v>87.2</v>
      </c>
      <c r="AE251" s="23">
        <v>0</v>
      </c>
      <c r="AF251" s="10">
        <f t="shared" si="87"/>
        <v>2920.4</v>
      </c>
      <c r="AG251" s="25">
        <v>146458</v>
      </c>
      <c r="AH251" s="17">
        <f t="shared" si="88"/>
        <v>15852369</v>
      </c>
      <c r="AI251" s="11">
        <f t="shared" si="89"/>
        <v>629149</v>
      </c>
      <c r="AJ251" s="11">
        <v>2652788</v>
      </c>
      <c r="AK251" s="11">
        <f t="shared" si="90"/>
        <v>39764</v>
      </c>
      <c r="AL251" s="11">
        <f t="shared" si="91"/>
        <v>668913</v>
      </c>
      <c r="AO251" s="32">
        <v>465</v>
      </c>
      <c r="AP251" s="35">
        <f t="shared" si="92"/>
        <v>0</v>
      </c>
      <c r="AQ251" s="1" t="b">
        <f t="shared" si="93"/>
        <v>0</v>
      </c>
      <c r="AR251" s="30">
        <f t="shared" si="94"/>
        <v>0</v>
      </c>
      <c r="AS251" s="31">
        <f t="shared" si="95"/>
        <v>0</v>
      </c>
      <c r="AT251" s="36">
        <f t="shared" si="96"/>
        <v>0</v>
      </c>
      <c r="AU251" s="1" t="b">
        <f t="shared" si="97"/>
        <v>0</v>
      </c>
      <c r="AV251" s="1">
        <f t="shared" si="98"/>
        <v>0</v>
      </c>
      <c r="AW251" s="31">
        <f t="shared" si="99"/>
        <v>0</v>
      </c>
      <c r="AX251" s="36">
        <f t="shared" si="100"/>
        <v>0</v>
      </c>
      <c r="AY251" s="37">
        <f t="shared" si="101"/>
        <v>71</v>
      </c>
      <c r="AZ251" s="39">
        <f t="shared" si="102"/>
        <v>71</v>
      </c>
    </row>
    <row r="252" spans="1:52" x14ac:dyDescent="0.3">
      <c r="A252" s="9">
        <v>466</v>
      </c>
      <c r="B252" s="1" t="s">
        <v>350</v>
      </c>
      <c r="C252" s="1" t="s">
        <v>351</v>
      </c>
      <c r="D252" s="9" t="s">
        <v>440</v>
      </c>
      <c r="E252" s="10">
        <v>932.3</v>
      </c>
      <c r="F252" s="10">
        <v>7</v>
      </c>
      <c r="G252" s="10">
        <v>0</v>
      </c>
      <c r="H252" s="10">
        <f t="shared" si="80"/>
        <v>939.3</v>
      </c>
      <c r="I252" s="10">
        <v>250.8</v>
      </c>
      <c r="J252" s="11">
        <v>166406</v>
      </c>
      <c r="K252" s="10">
        <v>32.700000000000003</v>
      </c>
      <c r="L252" s="10">
        <v>30.7</v>
      </c>
      <c r="M252" s="10">
        <v>224</v>
      </c>
      <c r="N252" s="10">
        <v>19.3</v>
      </c>
      <c r="O252" s="10">
        <v>0</v>
      </c>
      <c r="P252" s="10">
        <f t="shared" si="81"/>
        <v>1496.8</v>
      </c>
      <c r="Q252" s="11">
        <v>28781</v>
      </c>
      <c r="R252" s="17">
        <f t="shared" si="82"/>
        <v>7644499</v>
      </c>
      <c r="S252" s="10">
        <v>915.8</v>
      </c>
      <c r="T252" s="10">
        <v>925.6</v>
      </c>
      <c r="U252" s="23"/>
      <c r="V252" s="10">
        <f t="shared" si="103"/>
        <v>925.6</v>
      </c>
      <c r="W252" s="24">
        <f t="shared" si="83"/>
        <v>7</v>
      </c>
      <c r="X252" s="23">
        <f t="shared" si="84"/>
        <v>0</v>
      </c>
      <c r="Y252" s="10">
        <f t="shared" si="85"/>
        <v>932.6</v>
      </c>
      <c r="Z252" s="10">
        <f t="shared" si="86"/>
        <v>251.1</v>
      </c>
      <c r="AA252" s="23">
        <v>32.700000000000003</v>
      </c>
      <c r="AB252" s="23">
        <v>30.7</v>
      </c>
      <c r="AC252" s="23">
        <v>224</v>
      </c>
      <c r="AD252" s="23">
        <v>19.3</v>
      </c>
      <c r="AE252" s="23">
        <v>0</v>
      </c>
      <c r="AF252" s="10">
        <f t="shared" si="87"/>
        <v>1490.4</v>
      </c>
      <c r="AG252" s="25">
        <v>28781</v>
      </c>
      <c r="AH252" s="17">
        <f t="shared" si="88"/>
        <v>8044152</v>
      </c>
      <c r="AI252" s="11">
        <f t="shared" si="89"/>
        <v>399653</v>
      </c>
      <c r="AJ252" s="11">
        <v>571948</v>
      </c>
      <c r="AK252" s="11">
        <f t="shared" si="90"/>
        <v>8573</v>
      </c>
      <c r="AL252" s="11">
        <f t="shared" si="91"/>
        <v>408226</v>
      </c>
      <c r="AO252" s="32">
        <v>466</v>
      </c>
      <c r="AP252" s="35">
        <f t="shared" si="92"/>
        <v>0</v>
      </c>
      <c r="AQ252" s="1" t="b">
        <f t="shared" si="93"/>
        <v>0</v>
      </c>
      <c r="AR252" s="30">
        <f t="shared" si="94"/>
        <v>0</v>
      </c>
      <c r="AS252" s="31">
        <f t="shared" si="95"/>
        <v>0</v>
      </c>
      <c r="AT252" s="36">
        <f t="shared" si="96"/>
        <v>0</v>
      </c>
      <c r="AU252" s="1" t="b">
        <f t="shared" si="97"/>
        <v>1</v>
      </c>
      <c r="AV252" s="1">
        <f t="shared" si="98"/>
        <v>782.84249999999997</v>
      </c>
      <c r="AW252" s="31">
        <f t="shared" si="99"/>
        <v>0.26926099999999997</v>
      </c>
      <c r="AX252" s="36">
        <f t="shared" si="100"/>
        <v>251.1</v>
      </c>
      <c r="AY252" s="37">
        <f t="shared" si="101"/>
        <v>0</v>
      </c>
      <c r="AZ252" s="39">
        <f t="shared" si="102"/>
        <v>251.1</v>
      </c>
    </row>
    <row r="253" spans="1:52" x14ac:dyDescent="0.3">
      <c r="A253" s="9">
        <v>467</v>
      </c>
      <c r="B253" s="1" t="s">
        <v>411</v>
      </c>
      <c r="C253" s="1" t="s">
        <v>412</v>
      </c>
      <c r="D253" s="9" t="s">
        <v>440</v>
      </c>
      <c r="E253" s="10">
        <v>371.1</v>
      </c>
      <c r="F253" s="10">
        <v>4</v>
      </c>
      <c r="G253" s="10">
        <v>0</v>
      </c>
      <c r="H253" s="10">
        <f t="shared" si="80"/>
        <v>375.1</v>
      </c>
      <c r="I253" s="10">
        <v>172</v>
      </c>
      <c r="J253" s="11">
        <v>129270</v>
      </c>
      <c r="K253" s="10">
        <v>25.4</v>
      </c>
      <c r="L253" s="10">
        <v>17.7</v>
      </c>
      <c r="M253" s="10">
        <v>70.599999999999994</v>
      </c>
      <c r="N253" s="10">
        <v>5.9</v>
      </c>
      <c r="O253" s="10">
        <v>0</v>
      </c>
      <c r="P253" s="10">
        <f t="shared" si="81"/>
        <v>666.7</v>
      </c>
      <c r="Q253" s="11">
        <v>0</v>
      </c>
      <c r="R253" s="17">
        <f t="shared" si="82"/>
        <v>3392170</v>
      </c>
      <c r="S253" s="10">
        <v>369.3</v>
      </c>
      <c r="T253" s="10">
        <v>368.4</v>
      </c>
      <c r="U253" s="23"/>
      <c r="V253" s="10">
        <f t="shared" si="103"/>
        <v>368.9</v>
      </c>
      <c r="W253" s="24">
        <f t="shared" si="83"/>
        <v>4</v>
      </c>
      <c r="X253" s="23">
        <f t="shared" si="84"/>
        <v>0</v>
      </c>
      <c r="Y253" s="10">
        <f t="shared" si="85"/>
        <v>372.9</v>
      </c>
      <c r="Z253" s="10">
        <f t="shared" si="86"/>
        <v>171.3</v>
      </c>
      <c r="AA253" s="23">
        <v>25.4</v>
      </c>
      <c r="AB253" s="23">
        <v>17.7</v>
      </c>
      <c r="AC253" s="23">
        <v>70.599999999999994</v>
      </c>
      <c r="AD253" s="23">
        <v>5.9</v>
      </c>
      <c r="AE253" s="23">
        <v>0</v>
      </c>
      <c r="AF253" s="10">
        <f t="shared" si="87"/>
        <v>663.8</v>
      </c>
      <c r="AG253" s="25">
        <v>0</v>
      </c>
      <c r="AH253" s="17">
        <f t="shared" si="88"/>
        <v>3569916</v>
      </c>
      <c r="AI253" s="11">
        <f t="shared" si="89"/>
        <v>177746</v>
      </c>
      <c r="AJ253" s="11">
        <v>234993</v>
      </c>
      <c r="AK253" s="11">
        <f t="shared" si="90"/>
        <v>3522</v>
      </c>
      <c r="AL253" s="11">
        <f t="shared" si="91"/>
        <v>181268</v>
      </c>
      <c r="AO253" s="32">
        <v>467</v>
      </c>
      <c r="AP253" s="35">
        <f t="shared" si="92"/>
        <v>0</v>
      </c>
      <c r="AQ253" s="1" t="b">
        <f t="shared" si="93"/>
        <v>0</v>
      </c>
      <c r="AR253" s="30">
        <f t="shared" si="94"/>
        <v>0</v>
      </c>
      <c r="AS253" s="31">
        <f t="shared" si="95"/>
        <v>0</v>
      </c>
      <c r="AT253" s="36">
        <f t="shared" si="96"/>
        <v>0</v>
      </c>
      <c r="AU253" s="1" t="b">
        <f t="shared" si="97"/>
        <v>1</v>
      </c>
      <c r="AV253" s="1">
        <f t="shared" si="98"/>
        <v>90.213800000000006</v>
      </c>
      <c r="AW253" s="31">
        <f t="shared" si="99"/>
        <v>0.45941900000000002</v>
      </c>
      <c r="AX253" s="36">
        <f t="shared" si="100"/>
        <v>171.3</v>
      </c>
      <c r="AY253" s="37">
        <f t="shared" si="101"/>
        <v>0</v>
      </c>
      <c r="AZ253" s="39">
        <f t="shared" si="102"/>
        <v>171.3</v>
      </c>
    </row>
    <row r="254" spans="1:52" x14ac:dyDescent="0.3">
      <c r="A254" s="9">
        <v>468</v>
      </c>
      <c r="B254" s="1" t="s">
        <v>218</v>
      </c>
      <c r="C254" s="1" t="s">
        <v>219</v>
      </c>
      <c r="D254" s="9" t="s">
        <v>440</v>
      </c>
      <c r="E254" s="10">
        <v>40</v>
      </c>
      <c r="F254" s="10">
        <v>0</v>
      </c>
      <c r="G254" s="10">
        <v>0</v>
      </c>
      <c r="H254" s="10">
        <f t="shared" si="80"/>
        <v>40</v>
      </c>
      <c r="I254" s="10">
        <v>40.6</v>
      </c>
      <c r="J254" s="11">
        <v>4947</v>
      </c>
      <c r="K254" s="10">
        <v>1</v>
      </c>
      <c r="L254" s="10">
        <v>0.9</v>
      </c>
      <c r="M254" s="10">
        <v>8.3000000000000007</v>
      </c>
      <c r="N254" s="10">
        <v>0.6</v>
      </c>
      <c r="O254" s="10">
        <v>0</v>
      </c>
      <c r="P254" s="10">
        <f t="shared" si="81"/>
        <v>91.4</v>
      </c>
      <c r="Q254" s="11">
        <v>0</v>
      </c>
      <c r="R254" s="17">
        <f t="shared" si="82"/>
        <v>465043</v>
      </c>
      <c r="S254" s="10">
        <v>37</v>
      </c>
      <c r="T254" s="10">
        <v>20</v>
      </c>
      <c r="U254" s="23"/>
      <c r="V254" s="10">
        <f t="shared" si="103"/>
        <v>28.5</v>
      </c>
      <c r="W254" s="24">
        <f t="shared" si="83"/>
        <v>0</v>
      </c>
      <c r="X254" s="23">
        <f t="shared" si="84"/>
        <v>0</v>
      </c>
      <c r="Y254" s="10">
        <f t="shared" si="85"/>
        <v>28.5</v>
      </c>
      <c r="Z254" s="10">
        <f t="shared" si="86"/>
        <v>28.9</v>
      </c>
      <c r="AA254" s="23">
        <v>1</v>
      </c>
      <c r="AB254" s="23">
        <v>0.9</v>
      </c>
      <c r="AC254" s="23">
        <v>8.3000000000000007</v>
      </c>
      <c r="AD254" s="23">
        <v>0.6</v>
      </c>
      <c r="AE254" s="23">
        <v>0</v>
      </c>
      <c r="AF254" s="10">
        <f t="shared" si="87"/>
        <v>68.2</v>
      </c>
      <c r="AG254" s="25">
        <v>0</v>
      </c>
      <c r="AH254" s="17">
        <f t="shared" si="88"/>
        <v>366780</v>
      </c>
      <c r="AI254" s="11">
        <f t="shared" si="89"/>
        <v>-98263</v>
      </c>
      <c r="AJ254" s="11">
        <v>76012</v>
      </c>
      <c r="AK254" s="11">
        <f t="shared" si="90"/>
        <v>1139</v>
      </c>
      <c r="AL254" s="11">
        <f t="shared" si="91"/>
        <v>-97124</v>
      </c>
      <c r="AO254" s="32">
        <v>468</v>
      </c>
      <c r="AP254" s="35">
        <f t="shared" si="92"/>
        <v>28.9</v>
      </c>
      <c r="AQ254" s="1" t="b">
        <f t="shared" si="93"/>
        <v>0</v>
      </c>
      <c r="AR254" s="30">
        <f t="shared" si="94"/>
        <v>0</v>
      </c>
      <c r="AS254" s="31">
        <f t="shared" si="95"/>
        <v>0</v>
      </c>
      <c r="AT254" s="36">
        <f t="shared" si="96"/>
        <v>0</v>
      </c>
      <c r="AU254" s="1" t="b">
        <f t="shared" si="97"/>
        <v>0</v>
      </c>
      <c r="AV254" s="1">
        <f t="shared" si="98"/>
        <v>0</v>
      </c>
      <c r="AW254" s="31">
        <f t="shared" si="99"/>
        <v>0</v>
      </c>
      <c r="AX254" s="36">
        <f t="shared" si="100"/>
        <v>0</v>
      </c>
      <c r="AY254" s="37">
        <f t="shared" si="101"/>
        <v>0</v>
      </c>
      <c r="AZ254" s="39">
        <f t="shared" si="102"/>
        <v>28.9</v>
      </c>
    </row>
    <row r="255" spans="1:52" x14ac:dyDescent="0.3">
      <c r="A255" s="9">
        <v>469</v>
      </c>
      <c r="B255" s="1" t="s">
        <v>221</v>
      </c>
      <c r="C255" s="1" t="s">
        <v>227</v>
      </c>
      <c r="D255" s="9" t="s">
        <v>441</v>
      </c>
      <c r="E255" s="10">
        <v>2574.3000000000002</v>
      </c>
      <c r="F255" s="10">
        <v>14</v>
      </c>
      <c r="G255" s="10">
        <v>0</v>
      </c>
      <c r="H255" s="10">
        <f t="shared" si="80"/>
        <v>2588.3000000000002</v>
      </c>
      <c r="I255" s="10">
        <v>90.7</v>
      </c>
      <c r="J255" s="11">
        <v>559139</v>
      </c>
      <c r="K255" s="10">
        <v>109.9</v>
      </c>
      <c r="L255" s="10">
        <v>4.5999999999999996</v>
      </c>
      <c r="M255" s="10">
        <v>357.9</v>
      </c>
      <c r="N255" s="10">
        <v>29</v>
      </c>
      <c r="O255" s="10">
        <v>100</v>
      </c>
      <c r="P255" s="10">
        <f t="shared" si="81"/>
        <v>3280.4</v>
      </c>
      <c r="Q255" s="11">
        <v>107800</v>
      </c>
      <c r="R255" s="17">
        <f t="shared" si="82"/>
        <v>16798475</v>
      </c>
      <c r="S255" s="10">
        <v>2574.3000000000002</v>
      </c>
      <c r="T255" s="10">
        <v>2451.4</v>
      </c>
      <c r="U255" s="23"/>
      <c r="V255" s="10">
        <f t="shared" si="103"/>
        <v>2512.9</v>
      </c>
      <c r="W255" s="24">
        <f t="shared" si="83"/>
        <v>14</v>
      </c>
      <c r="X255" s="23">
        <f t="shared" si="84"/>
        <v>0</v>
      </c>
      <c r="Y255" s="10">
        <f t="shared" si="85"/>
        <v>2526.9</v>
      </c>
      <c r="Z255" s="10">
        <f t="shared" si="86"/>
        <v>88.5</v>
      </c>
      <c r="AA255" s="23">
        <v>109.9</v>
      </c>
      <c r="AB255" s="23">
        <v>4.5999999999999996</v>
      </c>
      <c r="AC255" s="23">
        <v>357.9</v>
      </c>
      <c r="AD255" s="23">
        <v>29</v>
      </c>
      <c r="AE255" s="23">
        <v>100</v>
      </c>
      <c r="AF255" s="10">
        <f t="shared" si="87"/>
        <v>3216.8</v>
      </c>
      <c r="AG255" s="25">
        <v>107800</v>
      </c>
      <c r="AH255" s="17">
        <f t="shared" si="88"/>
        <v>17407750</v>
      </c>
      <c r="AI255" s="11">
        <f t="shared" si="89"/>
        <v>609275</v>
      </c>
      <c r="AJ255" s="11">
        <v>3053195</v>
      </c>
      <c r="AK255" s="11">
        <f t="shared" si="90"/>
        <v>45766</v>
      </c>
      <c r="AL255" s="11">
        <f t="shared" si="91"/>
        <v>655041</v>
      </c>
      <c r="AO255" s="32">
        <v>469</v>
      </c>
      <c r="AP255" s="35">
        <f t="shared" si="92"/>
        <v>0</v>
      </c>
      <c r="AQ255" s="1" t="b">
        <f t="shared" si="93"/>
        <v>0</v>
      </c>
      <c r="AR255" s="30">
        <f t="shared" si="94"/>
        <v>0</v>
      </c>
      <c r="AS255" s="31">
        <f t="shared" si="95"/>
        <v>0</v>
      </c>
      <c r="AT255" s="36">
        <f t="shared" si="96"/>
        <v>0</v>
      </c>
      <c r="AU255" s="1" t="b">
        <f t="shared" si="97"/>
        <v>0</v>
      </c>
      <c r="AV255" s="1">
        <f t="shared" si="98"/>
        <v>0</v>
      </c>
      <c r="AW255" s="31">
        <f t="shared" si="99"/>
        <v>0</v>
      </c>
      <c r="AX255" s="36">
        <f t="shared" si="100"/>
        <v>0</v>
      </c>
      <c r="AY255" s="37">
        <f t="shared" si="101"/>
        <v>88.5</v>
      </c>
      <c r="AZ255" s="39">
        <f t="shared" si="102"/>
        <v>88.5</v>
      </c>
    </row>
    <row r="256" spans="1:52" x14ac:dyDescent="0.3">
      <c r="A256" s="9">
        <v>470</v>
      </c>
      <c r="B256" s="1" t="s">
        <v>94</v>
      </c>
      <c r="C256" s="1" t="s">
        <v>98</v>
      </c>
      <c r="D256" s="9" t="s">
        <v>440</v>
      </c>
      <c r="E256" s="10">
        <v>2652.5</v>
      </c>
      <c r="F256" s="10">
        <v>62</v>
      </c>
      <c r="G256" s="10">
        <v>0</v>
      </c>
      <c r="H256" s="10">
        <f t="shared" si="80"/>
        <v>2714.5</v>
      </c>
      <c r="I256" s="10">
        <v>95.1</v>
      </c>
      <c r="J256" s="11">
        <v>641511</v>
      </c>
      <c r="K256" s="10">
        <v>126.1</v>
      </c>
      <c r="L256" s="10">
        <v>105.3</v>
      </c>
      <c r="M256" s="10">
        <v>1112.5999999999999</v>
      </c>
      <c r="N256" s="10">
        <v>64.099999999999994</v>
      </c>
      <c r="O256" s="10">
        <v>0</v>
      </c>
      <c r="P256" s="10">
        <f t="shared" si="81"/>
        <v>4217.7</v>
      </c>
      <c r="Q256" s="11">
        <v>171640</v>
      </c>
      <c r="R256" s="17">
        <f t="shared" si="82"/>
        <v>21631298</v>
      </c>
      <c r="S256" s="10">
        <v>2652.5</v>
      </c>
      <c r="T256" s="10">
        <v>2677.6</v>
      </c>
      <c r="U256" s="23"/>
      <c r="V256" s="10">
        <f t="shared" si="103"/>
        <v>2677.6</v>
      </c>
      <c r="W256" s="24">
        <f t="shared" si="83"/>
        <v>62</v>
      </c>
      <c r="X256" s="23">
        <f t="shared" si="84"/>
        <v>0</v>
      </c>
      <c r="Y256" s="10">
        <f t="shared" si="85"/>
        <v>2739.6</v>
      </c>
      <c r="Z256" s="10">
        <f t="shared" si="86"/>
        <v>96</v>
      </c>
      <c r="AA256" s="23">
        <v>126.1</v>
      </c>
      <c r="AB256" s="23">
        <v>105.3</v>
      </c>
      <c r="AC256" s="23">
        <v>1112.5999999999999</v>
      </c>
      <c r="AD256" s="23">
        <v>64.099999999999994</v>
      </c>
      <c r="AE256" s="23">
        <v>0</v>
      </c>
      <c r="AF256" s="10">
        <f t="shared" si="87"/>
        <v>4243.7</v>
      </c>
      <c r="AG256" s="25">
        <v>171640</v>
      </c>
      <c r="AH256" s="17">
        <f t="shared" si="88"/>
        <v>22994259</v>
      </c>
      <c r="AI256" s="11">
        <f t="shared" si="89"/>
        <v>1362961</v>
      </c>
      <c r="AJ256" s="11">
        <v>3409596</v>
      </c>
      <c r="AK256" s="11">
        <f t="shared" si="90"/>
        <v>51108</v>
      </c>
      <c r="AL256" s="11">
        <f t="shared" si="91"/>
        <v>1414069</v>
      </c>
      <c r="AO256" s="32">
        <v>470</v>
      </c>
      <c r="AP256" s="35">
        <f t="shared" si="92"/>
        <v>0</v>
      </c>
      <c r="AQ256" s="1" t="b">
        <f t="shared" si="93"/>
        <v>0</v>
      </c>
      <c r="AR256" s="30">
        <f t="shared" si="94"/>
        <v>0</v>
      </c>
      <c r="AS256" s="31">
        <f t="shared" si="95"/>
        <v>0</v>
      </c>
      <c r="AT256" s="36">
        <f t="shared" si="96"/>
        <v>0</v>
      </c>
      <c r="AU256" s="1" t="b">
        <f t="shared" si="97"/>
        <v>0</v>
      </c>
      <c r="AV256" s="1">
        <f t="shared" si="98"/>
        <v>0</v>
      </c>
      <c r="AW256" s="31">
        <f t="shared" si="99"/>
        <v>0</v>
      </c>
      <c r="AX256" s="36">
        <f t="shared" si="100"/>
        <v>0</v>
      </c>
      <c r="AY256" s="37">
        <f t="shared" si="101"/>
        <v>96</v>
      </c>
      <c r="AZ256" s="39">
        <f t="shared" si="102"/>
        <v>96</v>
      </c>
    </row>
    <row r="257" spans="1:52" x14ac:dyDescent="0.3">
      <c r="A257" s="9">
        <v>471</v>
      </c>
      <c r="B257" s="1" t="s">
        <v>94</v>
      </c>
      <c r="C257" s="1" t="s">
        <v>99</v>
      </c>
      <c r="D257" s="9" t="s">
        <v>440</v>
      </c>
      <c r="E257" s="10">
        <v>263</v>
      </c>
      <c r="F257" s="10">
        <v>0</v>
      </c>
      <c r="G257" s="10">
        <v>1</v>
      </c>
      <c r="H257" s="10">
        <f t="shared" si="80"/>
        <v>264</v>
      </c>
      <c r="I257" s="10">
        <v>153.1</v>
      </c>
      <c r="J257" s="11">
        <v>81139</v>
      </c>
      <c r="K257" s="10">
        <v>15.9</v>
      </c>
      <c r="L257" s="10">
        <v>0</v>
      </c>
      <c r="M257" s="10">
        <v>51</v>
      </c>
      <c r="N257" s="10">
        <v>4.8</v>
      </c>
      <c r="O257" s="10">
        <v>0</v>
      </c>
      <c r="P257" s="10">
        <f t="shared" si="81"/>
        <v>488.8</v>
      </c>
      <c r="Q257" s="11">
        <v>0</v>
      </c>
      <c r="R257" s="17">
        <f t="shared" si="82"/>
        <v>2487014</v>
      </c>
      <c r="S257" s="10">
        <v>263</v>
      </c>
      <c r="T257" s="10">
        <v>273</v>
      </c>
      <c r="U257" s="23"/>
      <c r="V257" s="10">
        <f t="shared" si="103"/>
        <v>273</v>
      </c>
      <c r="W257" s="24">
        <f t="shared" si="83"/>
        <v>0</v>
      </c>
      <c r="X257" s="23">
        <f t="shared" si="84"/>
        <v>1</v>
      </c>
      <c r="Y257" s="10">
        <f t="shared" si="85"/>
        <v>274</v>
      </c>
      <c r="Z257" s="10">
        <f t="shared" si="86"/>
        <v>151.6</v>
      </c>
      <c r="AA257" s="23">
        <v>15.9</v>
      </c>
      <c r="AB257" s="23">
        <v>0</v>
      </c>
      <c r="AC257" s="23">
        <v>51</v>
      </c>
      <c r="AD257" s="23">
        <v>4.8</v>
      </c>
      <c r="AE257" s="23">
        <v>0</v>
      </c>
      <c r="AF257" s="10">
        <f t="shared" si="87"/>
        <v>497.3</v>
      </c>
      <c r="AG257" s="25">
        <v>0</v>
      </c>
      <c r="AH257" s="17">
        <f t="shared" si="88"/>
        <v>2674479</v>
      </c>
      <c r="AI257" s="11">
        <f t="shared" si="89"/>
        <v>187465</v>
      </c>
      <c r="AJ257" s="11">
        <v>315393</v>
      </c>
      <c r="AK257" s="11">
        <f t="shared" si="90"/>
        <v>4728</v>
      </c>
      <c r="AL257" s="11">
        <f t="shared" si="91"/>
        <v>192193</v>
      </c>
      <c r="AO257" s="32">
        <v>471</v>
      </c>
      <c r="AP257" s="35">
        <f t="shared" si="92"/>
        <v>0</v>
      </c>
      <c r="AQ257" s="1" t="b">
        <f t="shared" si="93"/>
        <v>1</v>
      </c>
      <c r="AR257" s="30">
        <f t="shared" si="94"/>
        <v>1679.97</v>
      </c>
      <c r="AS257" s="31">
        <f t="shared" si="95"/>
        <v>0.55310499999999996</v>
      </c>
      <c r="AT257" s="36">
        <f t="shared" si="96"/>
        <v>151.6</v>
      </c>
      <c r="AU257" s="1" t="b">
        <f t="shared" si="97"/>
        <v>0</v>
      </c>
      <c r="AV257" s="1">
        <f t="shared" si="98"/>
        <v>0</v>
      </c>
      <c r="AW257" s="31">
        <f t="shared" si="99"/>
        <v>0</v>
      </c>
      <c r="AX257" s="36">
        <f t="shared" si="100"/>
        <v>0</v>
      </c>
      <c r="AY257" s="37">
        <f t="shared" si="101"/>
        <v>0</v>
      </c>
      <c r="AZ257" s="39">
        <f t="shared" si="102"/>
        <v>151.6</v>
      </c>
    </row>
    <row r="258" spans="1:52" x14ac:dyDescent="0.3">
      <c r="A258" s="9">
        <v>473</v>
      </c>
      <c r="B258" s="1" t="s">
        <v>108</v>
      </c>
      <c r="C258" s="1" t="s">
        <v>111</v>
      </c>
      <c r="D258" s="9" t="s">
        <v>440</v>
      </c>
      <c r="E258" s="10">
        <v>1126.5</v>
      </c>
      <c r="F258" s="10">
        <v>4</v>
      </c>
      <c r="G258" s="10">
        <v>0</v>
      </c>
      <c r="H258" s="10">
        <f t="shared" si="80"/>
        <v>1130.5</v>
      </c>
      <c r="I258" s="10">
        <v>228.4</v>
      </c>
      <c r="J258" s="11">
        <v>535152</v>
      </c>
      <c r="K258" s="10">
        <v>105.2</v>
      </c>
      <c r="L258" s="10">
        <v>0.4</v>
      </c>
      <c r="M258" s="10">
        <v>181.8</v>
      </c>
      <c r="N258" s="10">
        <v>38.700000000000003</v>
      </c>
      <c r="O258" s="10">
        <v>0</v>
      </c>
      <c r="P258" s="10">
        <f t="shared" si="81"/>
        <v>1685</v>
      </c>
      <c r="Q258" s="11">
        <v>0</v>
      </c>
      <c r="R258" s="17">
        <f t="shared" si="82"/>
        <v>8573280</v>
      </c>
      <c r="S258" s="10">
        <v>1126.5</v>
      </c>
      <c r="T258" s="10">
        <v>1094</v>
      </c>
      <c r="U258" s="23"/>
      <c r="V258" s="10">
        <f t="shared" si="103"/>
        <v>1110.3</v>
      </c>
      <c r="W258" s="24">
        <f t="shared" si="83"/>
        <v>4</v>
      </c>
      <c r="X258" s="23">
        <f t="shared" si="84"/>
        <v>0</v>
      </c>
      <c r="Y258" s="10">
        <f t="shared" si="85"/>
        <v>1114.3</v>
      </c>
      <c r="Z258" s="10">
        <f t="shared" si="86"/>
        <v>231.2</v>
      </c>
      <c r="AA258" s="23">
        <v>105.2</v>
      </c>
      <c r="AB258" s="23">
        <v>0.4</v>
      </c>
      <c r="AC258" s="23">
        <v>181.8</v>
      </c>
      <c r="AD258" s="23">
        <v>38.700000000000003</v>
      </c>
      <c r="AE258" s="23">
        <v>0</v>
      </c>
      <c r="AF258" s="10">
        <f t="shared" si="87"/>
        <v>1671.6</v>
      </c>
      <c r="AG258" s="25">
        <v>0</v>
      </c>
      <c r="AH258" s="17">
        <f t="shared" si="88"/>
        <v>8989865</v>
      </c>
      <c r="AI258" s="11">
        <f t="shared" si="89"/>
        <v>416585</v>
      </c>
      <c r="AJ258" s="11">
        <v>1201736</v>
      </c>
      <c r="AK258" s="11">
        <f t="shared" si="90"/>
        <v>18013</v>
      </c>
      <c r="AL258" s="11">
        <f t="shared" si="91"/>
        <v>434598</v>
      </c>
      <c r="AO258" s="32">
        <v>473</v>
      </c>
      <c r="AP258" s="35">
        <f t="shared" si="92"/>
        <v>0</v>
      </c>
      <c r="AQ258" s="1" t="b">
        <f t="shared" si="93"/>
        <v>0</v>
      </c>
      <c r="AR258" s="30">
        <f t="shared" si="94"/>
        <v>0</v>
      </c>
      <c r="AS258" s="31">
        <f t="shared" si="95"/>
        <v>0</v>
      </c>
      <c r="AT258" s="36">
        <f t="shared" si="96"/>
        <v>0</v>
      </c>
      <c r="AU258" s="1" t="b">
        <f t="shared" si="97"/>
        <v>1</v>
      </c>
      <c r="AV258" s="1">
        <f t="shared" si="98"/>
        <v>1007.6963</v>
      </c>
      <c r="AW258" s="31">
        <f t="shared" si="99"/>
        <v>0.20752899999999999</v>
      </c>
      <c r="AX258" s="36">
        <f t="shared" si="100"/>
        <v>231.2</v>
      </c>
      <c r="AY258" s="37">
        <f t="shared" si="101"/>
        <v>0</v>
      </c>
      <c r="AZ258" s="39">
        <f t="shared" si="102"/>
        <v>231.2</v>
      </c>
    </row>
    <row r="259" spans="1:52" x14ac:dyDescent="0.3">
      <c r="A259" s="9">
        <v>474</v>
      </c>
      <c r="B259" s="1" t="s">
        <v>210</v>
      </c>
      <c r="C259" s="1" t="s">
        <v>212</v>
      </c>
      <c r="D259" s="9" t="s">
        <v>441</v>
      </c>
      <c r="E259" s="10">
        <v>82</v>
      </c>
      <c r="F259" s="10">
        <v>2.5</v>
      </c>
      <c r="G259" s="10">
        <v>0</v>
      </c>
      <c r="H259" s="10">
        <f t="shared" si="80"/>
        <v>84.5</v>
      </c>
      <c r="I259" s="10">
        <v>85.7</v>
      </c>
      <c r="J259" s="11">
        <v>51674</v>
      </c>
      <c r="K259" s="10">
        <v>10.199999999999999</v>
      </c>
      <c r="L259" s="10">
        <v>0</v>
      </c>
      <c r="M259" s="10">
        <v>19.600000000000001</v>
      </c>
      <c r="N259" s="10">
        <v>1.7</v>
      </c>
      <c r="O259" s="10">
        <v>0</v>
      </c>
      <c r="P259" s="10">
        <f t="shared" si="81"/>
        <v>201.7</v>
      </c>
      <c r="Q259" s="11">
        <v>22400</v>
      </c>
      <c r="R259" s="17">
        <f t="shared" si="82"/>
        <v>1048650</v>
      </c>
      <c r="S259" s="10">
        <v>82</v>
      </c>
      <c r="T259" s="10">
        <v>86</v>
      </c>
      <c r="U259" s="23"/>
      <c r="V259" s="10">
        <f t="shared" si="103"/>
        <v>86</v>
      </c>
      <c r="W259" s="24">
        <f t="shared" si="83"/>
        <v>2.5</v>
      </c>
      <c r="X259" s="23">
        <f t="shared" si="84"/>
        <v>0</v>
      </c>
      <c r="Y259" s="10">
        <f t="shared" si="85"/>
        <v>88.5</v>
      </c>
      <c r="Z259" s="10">
        <f t="shared" si="86"/>
        <v>89.8</v>
      </c>
      <c r="AA259" s="23">
        <v>10.199999999999999</v>
      </c>
      <c r="AB259" s="23">
        <v>0</v>
      </c>
      <c r="AC259" s="23">
        <v>19.600000000000001</v>
      </c>
      <c r="AD259" s="23">
        <v>1.7</v>
      </c>
      <c r="AE259" s="23">
        <v>0</v>
      </c>
      <c r="AF259" s="10">
        <f t="shared" si="87"/>
        <v>209.8</v>
      </c>
      <c r="AG259" s="25">
        <v>22400</v>
      </c>
      <c r="AH259" s="17">
        <f t="shared" si="88"/>
        <v>1150704</v>
      </c>
      <c r="AI259" s="11">
        <f t="shared" si="89"/>
        <v>102054</v>
      </c>
      <c r="AJ259" s="11">
        <v>131946</v>
      </c>
      <c r="AK259" s="11">
        <f t="shared" si="90"/>
        <v>1978</v>
      </c>
      <c r="AL259" s="11">
        <f t="shared" si="91"/>
        <v>104032</v>
      </c>
      <c r="AO259" s="32">
        <v>474</v>
      </c>
      <c r="AP259" s="35">
        <f t="shared" si="92"/>
        <v>89.8</v>
      </c>
      <c r="AQ259" s="1" t="b">
        <f t="shared" si="93"/>
        <v>0</v>
      </c>
      <c r="AR259" s="30">
        <f t="shared" si="94"/>
        <v>0</v>
      </c>
      <c r="AS259" s="31">
        <f t="shared" si="95"/>
        <v>0</v>
      </c>
      <c r="AT259" s="36">
        <f t="shared" si="96"/>
        <v>0</v>
      </c>
      <c r="AU259" s="1" t="b">
        <f t="shared" si="97"/>
        <v>0</v>
      </c>
      <c r="AV259" s="1">
        <f t="shared" si="98"/>
        <v>0</v>
      </c>
      <c r="AW259" s="31">
        <f t="shared" si="99"/>
        <v>0</v>
      </c>
      <c r="AX259" s="36">
        <f t="shared" si="100"/>
        <v>0</v>
      </c>
      <c r="AY259" s="37">
        <f t="shared" si="101"/>
        <v>0</v>
      </c>
      <c r="AZ259" s="39">
        <f t="shared" si="102"/>
        <v>89.8</v>
      </c>
    </row>
    <row r="260" spans="1:52" x14ac:dyDescent="0.3">
      <c r="A260" s="9">
        <v>475</v>
      </c>
      <c r="B260" s="1" t="s">
        <v>147</v>
      </c>
      <c r="C260" s="1" t="s">
        <v>148</v>
      </c>
      <c r="D260" s="9" t="s">
        <v>441</v>
      </c>
      <c r="E260" s="10">
        <v>7207.7</v>
      </c>
      <c r="F260" s="10">
        <v>158</v>
      </c>
      <c r="G260" s="10">
        <v>0</v>
      </c>
      <c r="H260" s="10">
        <f t="shared" si="80"/>
        <v>7365.7</v>
      </c>
      <c r="I260" s="10">
        <v>258.10000000000002</v>
      </c>
      <c r="J260" s="11">
        <v>1655573</v>
      </c>
      <c r="K260" s="10">
        <v>325.39999999999998</v>
      </c>
      <c r="L260" s="10">
        <v>112.1</v>
      </c>
      <c r="M260" s="10">
        <v>1618.7</v>
      </c>
      <c r="N260" s="10">
        <v>108.4</v>
      </c>
      <c r="O260" s="10">
        <v>0</v>
      </c>
      <c r="P260" s="10">
        <f t="shared" si="81"/>
        <v>9788.4</v>
      </c>
      <c r="Q260" s="11">
        <v>50218</v>
      </c>
      <c r="R260" s="17">
        <f t="shared" si="82"/>
        <v>49853597</v>
      </c>
      <c r="S260" s="10">
        <v>7207.7</v>
      </c>
      <c r="T260" s="10">
        <v>7298.3</v>
      </c>
      <c r="U260" s="23"/>
      <c r="V260" s="10">
        <f t="shared" si="103"/>
        <v>7298.3</v>
      </c>
      <c r="W260" s="24">
        <f t="shared" si="83"/>
        <v>158</v>
      </c>
      <c r="X260" s="23">
        <f t="shared" si="84"/>
        <v>0</v>
      </c>
      <c r="Y260" s="10">
        <f t="shared" si="85"/>
        <v>7456.3</v>
      </c>
      <c r="Z260" s="10">
        <f t="shared" si="86"/>
        <v>261.3</v>
      </c>
      <c r="AA260" s="23">
        <v>325.39999999999998</v>
      </c>
      <c r="AB260" s="23">
        <v>112.1</v>
      </c>
      <c r="AC260" s="23">
        <v>1618.7</v>
      </c>
      <c r="AD260" s="23">
        <v>108.4</v>
      </c>
      <c r="AE260" s="23">
        <v>0</v>
      </c>
      <c r="AF260" s="10">
        <f t="shared" si="87"/>
        <v>9882.2000000000007</v>
      </c>
      <c r="AG260" s="25">
        <v>50218</v>
      </c>
      <c r="AH260" s="17">
        <f t="shared" si="88"/>
        <v>53196690</v>
      </c>
      <c r="AI260" s="11">
        <f t="shared" si="89"/>
        <v>3343093</v>
      </c>
      <c r="AJ260" s="11">
        <v>8467901</v>
      </c>
      <c r="AK260" s="11">
        <f t="shared" si="90"/>
        <v>126930</v>
      </c>
      <c r="AL260" s="11">
        <f t="shared" si="91"/>
        <v>3470023</v>
      </c>
      <c r="AO260" s="32">
        <v>475</v>
      </c>
      <c r="AP260" s="35">
        <f t="shared" si="92"/>
        <v>0</v>
      </c>
      <c r="AQ260" s="1" t="b">
        <f t="shared" si="93"/>
        <v>0</v>
      </c>
      <c r="AR260" s="30">
        <f t="shared" si="94"/>
        <v>0</v>
      </c>
      <c r="AS260" s="31">
        <f t="shared" si="95"/>
        <v>0</v>
      </c>
      <c r="AT260" s="36">
        <f t="shared" si="96"/>
        <v>0</v>
      </c>
      <c r="AU260" s="1" t="b">
        <f t="shared" si="97"/>
        <v>0</v>
      </c>
      <c r="AV260" s="1">
        <f t="shared" si="98"/>
        <v>0</v>
      </c>
      <c r="AW260" s="31">
        <f t="shared" si="99"/>
        <v>0</v>
      </c>
      <c r="AX260" s="36">
        <f t="shared" si="100"/>
        <v>0</v>
      </c>
      <c r="AY260" s="37">
        <f t="shared" si="101"/>
        <v>261.3</v>
      </c>
      <c r="AZ260" s="39">
        <f t="shared" si="102"/>
        <v>261.3</v>
      </c>
    </row>
    <row r="261" spans="1:52" x14ac:dyDescent="0.3">
      <c r="A261" s="9">
        <v>476</v>
      </c>
      <c r="B261" s="1" t="s">
        <v>157</v>
      </c>
      <c r="C261" s="1" t="s">
        <v>160</v>
      </c>
      <c r="D261" s="9" t="s">
        <v>440</v>
      </c>
      <c r="E261" s="10">
        <v>94.8</v>
      </c>
      <c r="F261" s="10">
        <v>2</v>
      </c>
      <c r="G261" s="10">
        <v>0</v>
      </c>
      <c r="H261" s="10">
        <f t="shared" si="80"/>
        <v>96.8</v>
      </c>
      <c r="I261" s="10">
        <v>98.2</v>
      </c>
      <c r="J261" s="11">
        <v>25092</v>
      </c>
      <c r="K261" s="10">
        <v>4.9000000000000004</v>
      </c>
      <c r="L261" s="10">
        <v>4.8</v>
      </c>
      <c r="M261" s="10">
        <v>17.2</v>
      </c>
      <c r="N261" s="10">
        <v>3</v>
      </c>
      <c r="O261" s="10">
        <v>0</v>
      </c>
      <c r="P261" s="10">
        <f t="shared" si="81"/>
        <v>224.9</v>
      </c>
      <c r="Q261" s="11">
        <v>0</v>
      </c>
      <c r="R261" s="17">
        <f t="shared" si="82"/>
        <v>1144291</v>
      </c>
      <c r="S261" s="10">
        <v>94.8</v>
      </c>
      <c r="T261" s="10">
        <v>99.2</v>
      </c>
      <c r="U261" s="23"/>
      <c r="V261" s="10">
        <f t="shared" si="103"/>
        <v>99.2</v>
      </c>
      <c r="W261" s="24">
        <f t="shared" si="83"/>
        <v>2</v>
      </c>
      <c r="X261" s="23">
        <f t="shared" si="84"/>
        <v>0</v>
      </c>
      <c r="Y261" s="10">
        <f t="shared" si="85"/>
        <v>101.2</v>
      </c>
      <c r="Z261" s="10">
        <f t="shared" si="86"/>
        <v>102.3</v>
      </c>
      <c r="AA261" s="23">
        <v>4.9000000000000004</v>
      </c>
      <c r="AB261" s="23">
        <v>4.8</v>
      </c>
      <c r="AC261" s="23">
        <v>17.2</v>
      </c>
      <c r="AD261" s="23">
        <v>3</v>
      </c>
      <c r="AE261" s="23">
        <v>0</v>
      </c>
      <c r="AF261" s="10">
        <f t="shared" si="87"/>
        <v>233.4</v>
      </c>
      <c r="AG261" s="25">
        <v>0</v>
      </c>
      <c r="AH261" s="17">
        <f t="shared" si="88"/>
        <v>1255225</v>
      </c>
      <c r="AI261" s="11">
        <f t="shared" si="89"/>
        <v>110934</v>
      </c>
      <c r="AJ261" s="11">
        <v>72937</v>
      </c>
      <c r="AK261" s="11">
        <f t="shared" si="90"/>
        <v>1093</v>
      </c>
      <c r="AL261" s="11">
        <f t="shared" si="91"/>
        <v>112027</v>
      </c>
      <c r="AO261" s="32">
        <v>476</v>
      </c>
      <c r="AP261" s="35">
        <f t="shared" si="92"/>
        <v>0</v>
      </c>
      <c r="AQ261" s="1" t="b">
        <f t="shared" si="93"/>
        <v>1</v>
      </c>
      <c r="AR261" s="30">
        <f t="shared" si="94"/>
        <v>11.586</v>
      </c>
      <c r="AS261" s="31">
        <f t="shared" si="95"/>
        <v>1.01115</v>
      </c>
      <c r="AT261" s="36">
        <f t="shared" si="96"/>
        <v>102.3</v>
      </c>
      <c r="AU261" s="1" t="b">
        <f t="shared" si="97"/>
        <v>0</v>
      </c>
      <c r="AV261" s="1">
        <f t="shared" si="98"/>
        <v>0</v>
      </c>
      <c r="AW261" s="31">
        <f t="shared" si="99"/>
        <v>0</v>
      </c>
      <c r="AX261" s="36">
        <f t="shared" si="100"/>
        <v>0</v>
      </c>
      <c r="AY261" s="37">
        <f t="shared" si="101"/>
        <v>0</v>
      </c>
      <c r="AZ261" s="39">
        <f t="shared" si="102"/>
        <v>102.3</v>
      </c>
    </row>
    <row r="262" spans="1:52" x14ac:dyDescent="0.3">
      <c r="A262" s="9">
        <v>477</v>
      </c>
      <c r="B262" s="1" t="s">
        <v>157</v>
      </c>
      <c r="C262" s="1" t="s">
        <v>161</v>
      </c>
      <c r="D262" s="9" t="s">
        <v>440</v>
      </c>
      <c r="E262" s="10">
        <v>226</v>
      </c>
      <c r="F262" s="10">
        <v>4</v>
      </c>
      <c r="G262" s="10">
        <v>0</v>
      </c>
      <c r="H262" s="10">
        <f t="shared" si="80"/>
        <v>230</v>
      </c>
      <c r="I262" s="10">
        <v>154</v>
      </c>
      <c r="J262" s="11">
        <v>82580</v>
      </c>
      <c r="K262" s="10">
        <v>16.2</v>
      </c>
      <c r="L262" s="10">
        <v>3.1</v>
      </c>
      <c r="M262" s="10">
        <v>30.5</v>
      </c>
      <c r="N262" s="10">
        <v>4.2</v>
      </c>
      <c r="O262" s="10">
        <v>0</v>
      </c>
      <c r="P262" s="10">
        <f t="shared" si="81"/>
        <v>438</v>
      </c>
      <c r="Q262" s="11">
        <v>0</v>
      </c>
      <c r="R262" s="17">
        <f t="shared" si="82"/>
        <v>2228544</v>
      </c>
      <c r="S262" s="10">
        <v>226</v>
      </c>
      <c r="T262" s="10">
        <v>207</v>
      </c>
      <c r="U262" s="23"/>
      <c r="V262" s="10">
        <f t="shared" si="103"/>
        <v>216.5</v>
      </c>
      <c r="W262" s="24">
        <f t="shared" si="83"/>
        <v>4</v>
      </c>
      <c r="X262" s="23">
        <f t="shared" si="84"/>
        <v>0</v>
      </c>
      <c r="Y262" s="10">
        <f t="shared" si="85"/>
        <v>220.5</v>
      </c>
      <c r="Z262" s="10">
        <f t="shared" si="86"/>
        <v>153.19999999999999</v>
      </c>
      <c r="AA262" s="23">
        <v>16.2</v>
      </c>
      <c r="AB262" s="23">
        <v>3.1</v>
      </c>
      <c r="AC262" s="23">
        <v>30.5</v>
      </c>
      <c r="AD262" s="23">
        <v>4.2</v>
      </c>
      <c r="AE262" s="23">
        <v>0</v>
      </c>
      <c r="AF262" s="10">
        <f t="shared" si="87"/>
        <v>427.7</v>
      </c>
      <c r="AG262" s="25">
        <v>0</v>
      </c>
      <c r="AH262" s="17">
        <f t="shared" si="88"/>
        <v>2300171</v>
      </c>
      <c r="AI262" s="11">
        <f t="shared" si="89"/>
        <v>71627</v>
      </c>
      <c r="AJ262" s="11">
        <v>169303</v>
      </c>
      <c r="AK262" s="11">
        <f t="shared" si="90"/>
        <v>2538</v>
      </c>
      <c r="AL262" s="11">
        <f t="shared" si="91"/>
        <v>74165</v>
      </c>
      <c r="AO262" s="32">
        <v>477</v>
      </c>
      <c r="AP262" s="35">
        <f t="shared" si="92"/>
        <v>0</v>
      </c>
      <c r="AQ262" s="1" t="b">
        <f t="shared" si="93"/>
        <v>1</v>
      </c>
      <c r="AR262" s="30">
        <f t="shared" si="94"/>
        <v>1163.4280000000001</v>
      </c>
      <c r="AS262" s="31">
        <f t="shared" si="95"/>
        <v>0.69491899999999995</v>
      </c>
      <c r="AT262" s="36">
        <f t="shared" si="96"/>
        <v>153.19999999999999</v>
      </c>
      <c r="AU262" s="1" t="b">
        <f t="shared" si="97"/>
        <v>0</v>
      </c>
      <c r="AV262" s="1">
        <f t="shared" si="98"/>
        <v>0</v>
      </c>
      <c r="AW262" s="31">
        <f t="shared" si="99"/>
        <v>0</v>
      </c>
      <c r="AX262" s="36">
        <f t="shared" si="100"/>
        <v>0</v>
      </c>
      <c r="AY262" s="37">
        <f t="shared" si="101"/>
        <v>0</v>
      </c>
      <c r="AZ262" s="39">
        <f t="shared" si="102"/>
        <v>153.19999999999999</v>
      </c>
    </row>
    <row r="263" spans="1:52" x14ac:dyDescent="0.3">
      <c r="A263" s="9">
        <v>479</v>
      </c>
      <c r="B263" s="1" t="s">
        <v>39</v>
      </c>
      <c r="C263" s="1" t="s">
        <v>41</v>
      </c>
      <c r="D263" s="9" t="s">
        <v>440</v>
      </c>
      <c r="E263" s="10">
        <v>236</v>
      </c>
      <c r="F263" s="10">
        <v>4</v>
      </c>
      <c r="G263" s="10">
        <v>0</v>
      </c>
      <c r="H263" s="10">
        <f t="shared" ref="H263:H292" si="104">E263+F263+G263</f>
        <v>240</v>
      </c>
      <c r="I263" s="10">
        <v>154.4</v>
      </c>
      <c r="J263" s="11">
        <v>132018</v>
      </c>
      <c r="K263" s="10">
        <v>25.9</v>
      </c>
      <c r="L263" s="10">
        <v>0.6</v>
      </c>
      <c r="M263" s="10">
        <v>70.599999999999994</v>
      </c>
      <c r="N263" s="10">
        <v>9.8000000000000007</v>
      </c>
      <c r="O263" s="10">
        <v>0</v>
      </c>
      <c r="P263" s="10">
        <f t="shared" ref="P263:P292" si="105">H263+I263+K263+L263+M263+N263+O263</f>
        <v>501.3</v>
      </c>
      <c r="Q263" s="11">
        <v>0</v>
      </c>
      <c r="R263" s="17">
        <f t="shared" ref="R263:R292" si="106">SUM(P263*$R$5)+Q263</f>
        <v>2550614</v>
      </c>
      <c r="S263" s="10">
        <v>234.4</v>
      </c>
      <c r="T263" s="10">
        <v>237.5</v>
      </c>
      <c r="U263" s="23"/>
      <c r="V263" s="10">
        <f t="shared" si="103"/>
        <v>237.5</v>
      </c>
      <c r="W263" s="24">
        <f t="shared" ref="W263:W292" si="107">F263</f>
        <v>4</v>
      </c>
      <c r="X263" s="23">
        <f t="shared" ref="X263:X292" si="108">G263</f>
        <v>0</v>
      </c>
      <c r="Y263" s="10">
        <f t="shared" ref="Y263:Y292" si="109">V263+W263+X263</f>
        <v>241.5</v>
      </c>
      <c r="Z263" s="10">
        <f t="shared" ref="Z263:Z292" si="110">AZ263</f>
        <v>154.4</v>
      </c>
      <c r="AA263" s="23">
        <v>25.9</v>
      </c>
      <c r="AB263" s="23">
        <v>0.6</v>
      </c>
      <c r="AC263" s="23">
        <v>70.599999999999994</v>
      </c>
      <c r="AD263" s="23">
        <v>9.8000000000000007</v>
      </c>
      <c r="AE263" s="23">
        <v>0</v>
      </c>
      <c r="AF263" s="10">
        <f t="shared" ref="AF263:AF292" si="111">Y263+Z263+AA263+AB263+AC263+AD263+AE263</f>
        <v>502.8</v>
      </c>
      <c r="AG263" s="25">
        <v>0</v>
      </c>
      <c r="AH263" s="17">
        <f t="shared" ref="AH263:AH292" si="112">SUM(AF263*$AH$5)+AG263</f>
        <v>2704058</v>
      </c>
      <c r="AI263" s="11">
        <f t="shared" ref="AI263:AI292" si="113">AH263-R263</f>
        <v>153444</v>
      </c>
      <c r="AJ263" s="11">
        <v>324508</v>
      </c>
      <c r="AK263" s="11">
        <f t="shared" ref="AK263:AK292" si="114">AJ263*$AJ$1</f>
        <v>4864</v>
      </c>
      <c r="AL263" s="11">
        <f t="shared" ref="AL263:AL292" si="115">AI263+AK263</f>
        <v>158308</v>
      </c>
      <c r="AO263" s="32">
        <v>479</v>
      </c>
      <c r="AP263" s="35">
        <f t="shared" ref="AP263:AP292" si="116">ROUND(IF(Y263&lt;=99.9,(Y263*1.014331),0),1)</f>
        <v>0</v>
      </c>
      <c r="AQ263" s="1" t="b">
        <f t="shared" ref="AQ263:AQ292" si="117">AND(Y263&gt;99.9,Y263&lt;=299.9)</f>
        <v>1</v>
      </c>
      <c r="AR263" s="30">
        <f t="shared" ref="AR263:AR292" si="118">IF(AQ263=TRUE,ROUND((Y263-100)*9.655,3),0)</f>
        <v>1366.183</v>
      </c>
      <c r="AS263" s="31">
        <f t="shared" ref="AS263:AS292" si="119">IF(AQ263=TRUE,ROUND(((7337-AR263)/3642.4)-1,6),0)</f>
        <v>0.63925399999999999</v>
      </c>
      <c r="AT263" s="36">
        <f t="shared" ref="AT263:AT292" si="120">ROUND(AS263*Y263,1)</f>
        <v>154.4</v>
      </c>
      <c r="AU263" s="1" t="b">
        <f t="shared" ref="AU263:AU292" si="121">AND(Y263&gt;299.9,Y263&lt;=1621.9)</f>
        <v>0</v>
      </c>
      <c r="AV263" s="1">
        <f t="shared" ref="AV263:AV292" si="122">IF(AU263=TRUE,ROUND((Y263-300)*1.2375,4),0)</f>
        <v>0</v>
      </c>
      <c r="AW263" s="31">
        <f t="shared" ref="AW263:AW292" si="123">IF(AU263=TRUE,ROUND(((5406-AV263)/3642.4)-1,6),0)</f>
        <v>0</v>
      </c>
      <c r="AX263" s="36">
        <f t="shared" ref="AX263:AX292" si="124">ROUND(AW263*Y263,1)</f>
        <v>0</v>
      </c>
      <c r="AY263" s="37">
        <f t="shared" ref="AY263:AY292" si="125">ROUND(IF(Y263&gt;=1622,(Y263*0.03504),0),1)</f>
        <v>0</v>
      </c>
      <c r="AZ263" s="39">
        <f t="shared" ref="AZ263:AZ292" si="126">MAX(AP263,AT263,AX263,AY263)</f>
        <v>154.4</v>
      </c>
    </row>
    <row r="264" spans="1:52" x14ac:dyDescent="0.3">
      <c r="A264" s="9">
        <v>480</v>
      </c>
      <c r="B264" s="1" t="s">
        <v>363</v>
      </c>
      <c r="C264" s="1" t="s">
        <v>364</v>
      </c>
      <c r="D264" s="9" t="s">
        <v>440</v>
      </c>
      <c r="E264" s="10">
        <v>4435.8999999999996</v>
      </c>
      <c r="F264" s="10">
        <v>82.5</v>
      </c>
      <c r="G264" s="10">
        <v>0</v>
      </c>
      <c r="H264" s="10">
        <f t="shared" si="104"/>
        <v>4518.3999999999996</v>
      </c>
      <c r="I264" s="10">
        <v>158.30000000000001</v>
      </c>
      <c r="J264" s="11">
        <v>198944</v>
      </c>
      <c r="K264" s="10">
        <v>39.1</v>
      </c>
      <c r="L264" s="10">
        <v>409.2</v>
      </c>
      <c r="M264" s="10">
        <v>2053.1999999999998</v>
      </c>
      <c r="N264" s="10">
        <v>86.8</v>
      </c>
      <c r="O264" s="10">
        <v>0</v>
      </c>
      <c r="P264" s="10">
        <f t="shared" si="105"/>
        <v>7265</v>
      </c>
      <c r="Q264" s="11">
        <v>0</v>
      </c>
      <c r="R264" s="17">
        <f t="shared" si="106"/>
        <v>36964320</v>
      </c>
      <c r="S264" s="10">
        <v>4435.8999999999996</v>
      </c>
      <c r="T264" s="10">
        <v>4463</v>
      </c>
      <c r="U264" s="23"/>
      <c r="V264" s="10">
        <f t="shared" ref="V264:V292" si="127">MAX(U264,T264,AVERAGE(S264:T264))</f>
        <v>4463</v>
      </c>
      <c r="W264" s="24">
        <f t="shared" si="107"/>
        <v>82.5</v>
      </c>
      <c r="X264" s="23">
        <f t="shared" si="108"/>
        <v>0</v>
      </c>
      <c r="Y264" s="10">
        <f t="shared" si="109"/>
        <v>4545.5</v>
      </c>
      <c r="Z264" s="10">
        <f t="shared" si="110"/>
        <v>159.30000000000001</v>
      </c>
      <c r="AA264" s="23">
        <v>39.1</v>
      </c>
      <c r="AB264" s="23">
        <v>409.2</v>
      </c>
      <c r="AC264" s="23">
        <v>2053.1999999999998</v>
      </c>
      <c r="AD264" s="23">
        <v>86.8</v>
      </c>
      <c r="AE264" s="23">
        <v>0</v>
      </c>
      <c r="AF264" s="10">
        <f t="shared" si="111"/>
        <v>7293.1</v>
      </c>
      <c r="AG264" s="25">
        <v>0</v>
      </c>
      <c r="AH264" s="17">
        <f t="shared" si="112"/>
        <v>39222292</v>
      </c>
      <c r="AI264" s="11">
        <f t="shared" si="113"/>
        <v>2257972</v>
      </c>
      <c r="AJ264" s="11">
        <v>2459539</v>
      </c>
      <c r="AK264" s="11">
        <f t="shared" si="114"/>
        <v>36867</v>
      </c>
      <c r="AL264" s="11">
        <f t="shared" si="115"/>
        <v>2294839</v>
      </c>
      <c r="AO264" s="32">
        <v>480</v>
      </c>
      <c r="AP264" s="35">
        <f t="shared" si="116"/>
        <v>0</v>
      </c>
      <c r="AQ264" s="1" t="b">
        <f t="shared" si="117"/>
        <v>0</v>
      </c>
      <c r="AR264" s="30">
        <f t="shared" si="118"/>
        <v>0</v>
      </c>
      <c r="AS264" s="31">
        <f t="shared" si="119"/>
        <v>0</v>
      </c>
      <c r="AT264" s="36">
        <f t="shared" si="120"/>
        <v>0</v>
      </c>
      <c r="AU264" s="1" t="b">
        <f t="shared" si="121"/>
        <v>0</v>
      </c>
      <c r="AV264" s="1">
        <f t="shared" si="122"/>
        <v>0</v>
      </c>
      <c r="AW264" s="31">
        <f t="shared" si="123"/>
        <v>0</v>
      </c>
      <c r="AX264" s="36">
        <f t="shared" si="124"/>
        <v>0</v>
      </c>
      <c r="AY264" s="37">
        <f t="shared" si="125"/>
        <v>159.30000000000001</v>
      </c>
      <c r="AZ264" s="39">
        <f t="shared" si="126"/>
        <v>159.30000000000001</v>
      </c>
    </row>
    <row r="265" spans="1:52" x14ac:dyDescent="0.3">
      <c r="A265" s="9">
        <v>481</v>
      </c>
      <c r="B265" s="1" t="s">
        <v>108</v>
      </c>
      <c r="C265" s="1" t="s">
        <v>112</v>
      </c>
      <c r="D265" s="9" t="s">
        <v>441</v>
      </c>
      <c r="E265" s="10">
        <v>258.2</v>
      </c>
      <c r="F265" s="10">
        <v>4</v>
      </c>
      <c r="G265" s="10">
        <v>1</v>
      </c>
      <c r="H265" s="10">
        <f t="shared" si="104"/>
        <v>263.2</v>
      </c>
      <c r="I265" s="10">
        <v>153.19999999999999</v>
      </c>
      <c r="J265" s="11">
        <v>139354</v>
      </c>
      <c r="K265" s="10">
        <v>27.4</v>
      </c>
      <c r="L265" s="10">
        <v>0.2</v>
      </c>
      <c r="M265" s="10">
        <v>56.9</v>
      </c>
      <c r="N265" s="10">
        <v>7.3</v>
      </c>
      <c r="O265" s="10">
        <v>0</v>
      </c>
      <c r="P265" s="10">
        <f t="shared" si="105"/>
        <v>508.2</v>
      </c>
      <c r="Q265" s="11">
        <v>0</v>
      </c>
      <c r="R265" s="17">
        <f t="shared" si="106"/>
        <v>2585722</v>
      </c>
      <c r="S265" s="10">
        <v>251.5</v>
      </c>
      <c r="T265" s="10">
        <v>269</v>
      </c>
      <c r="U265" s="23"/>
      <c r="V265" s="10">
        <f t="shared" si="127"/>
        <v>269</v>
      </c>
      <c r="W265" s="24">
        <f t="shared" si="107"/>
        <v>4</v>
      </c>
      <c r="X265" s="23">
        <f t="shared" si="108"/>
        <v>1</v>
      </c>
      <c r="Y265" s="10">
        <f t="shared" si="109"/>
        <v>274</v>
      </c>
      <c r="Z265" s="10">
        <f t="shared" si="110"/>
        <v>151.6</v>
      </c>
      <c r="AA265" s="23">
        <v>27.4</v>
      </c>
      <c r="AB265" s="23">
        <v>0.2</v>
      </c>
      <c r="AC265" s="23">
        <v>56.9</v>
      </c>
      <c r="AD265" s="23">
        <v>7.3</v>
      </c>
      <c r="AE265" s="23">
        <v>0</v>
      </c>
      <c r="AF265" s="10">
        <f t="shared" si="111"/>
        <v>517.4</v>
      </c>
      <c r="AG265" s="25">
        <v>0</v>
      </c>
      <c r="AH265" s="17">
        <f t="shared" si="112"/>
        <v>2782577</v>
      </c>
      <c r="AI265" s="11">
        <f t="shared" si="113"/>
        <v>196855</v>
      </c>
      <c r="AJ265" s="11">
        <v>270112</v>
      </c>
      <c r="AK265" s="11">
        <f t="shared" si="114"/>
        <v>4049</v>
      </c>
      <c r="AL265" s="11">
        <f t="shared" si="115"/>
        <v>200904</v>
      </c>
      <c r="AO265" s="32">
        <v>481</v>
      </c>
      <c r="AP265" s="35">
        <f t="shared" si="116"/>
        <v>0</v>
      </c>
      <c r="AQ265" s="1" t="b">
        <f t="shared" si="117"/>
        <v>1</v>
      </c>
      <c r="AR265" s="30">
        <f t="shared" si="118"/>
        <v>1679.97</v>
      </c>
      <c r="AS265" s="31">
        <f t="shared" si="119"/>
        <v>0.55310499999999996</v>
      </c>
      <c r="AT265" s="36">
        <f t="shared" si="120"/>
        <v>151.6</v>
      </c>
      <c r="AU265" s="1" t="b">
        <f t="shared" si="121"/>
        <v>0</v>
      </c>
      <c r="AV265" s="1">
        <f t="shared" si="122"/>
        <v>0</v>
      </c>
      <c r="AW265" s="31">
        <f t="shared" si="123"/>
        <v>0</v>
      </c>
      <c r="AX265" s="36">
        <f t="shared" si="124"/>
        <v>0</v>
      </c>
      <c r="AY265" s="37">
        <f t="shared" si="125"/>
        <v>0</v>
      </c>
      <c r="AZ265" s="39">
        <f t="shared" si="126"/>
        <v>151.6</v>
      </c>
    </row>
    <row r="266" spans="1:52" x14ac:dyDescent="0.3">
      <c r="A266" s="9">
        <v>482</v>
      </c>
      <c r="B266" s="1" t="s">
        <v>218</v>
      </c>
      <c r="C266" s="1" t="s">
        <v>220</v>
      </c>
      <c r="D266" s="9" t="s">
        <v>440</v>
      </c>
      <c r="E266" s="10">
        <v>234</v>
      </c>
      <c r="F266" s="10">
        <v>3</v>
      </c>
      <c r="G266" s="10">
        <v>1</v>
      </c>
      <c r="H266" s="10">
        <f t="shared" si="104"/>
        <v>238</v>
      </c>
      <c r="I266" s="10">
        <v>154.30000000000001</v>
      </c>
      <c r="J266" s="11">
        <v>48485</v>
      </c>
      <c r="K266" s="10">
        <v>9.5</v>
      </c>
      <c r="L266" s="10">
        <v>4.5999999999999996</v>
      </c>
      <c r="M266" s="10">
        <v>50.1</v>
      </c>
      <c r="N266" s="10">
        <v>5.6</v>
      </c>
      <c r="O266" s="10">
        <v>0</v>
      </c>
      <c r="P266" s="10">
        <f t="shared" si="105"/>
        <v>462.1</v>
      </c>
      <c r="Q266" s="11">
        <v>0</v>
      </c>
      <c r="R266" s="17">
        <f t="shared" si="106"/>
        <v>2351165</v>
      </c>
      <c r="S266" s="10">
        <v>234</v>
      </c>
      <c r="T266" s="10">
        <v>228.5</v>
      </c>
      <c r="U266" s="23"/>
      <c r="V266" s="10">
        <f t="shared" si="127"/>
        <v>231.3</v>
      </c>
      <c r="W266" s="24">
        <f t="shared" si="107"/>
        <v>3</v>
      </c>
      <c r="X266" s="23">
        <f t="shared" si="108"/>
        <v>1</v>
      </c>
      <c r="Y266" s="10">
        <f t="shared" si="109"/>
        <v>235.3</v>
      </c>
      <c r="Z266" s="10">
        <f t="shared" si="110"/>
        <v>154.30000000000001</v>
      </c>
      <c r="AA266" s="23">
        <v>9.5</v>
      </c>
      <c r="AB266" s="23">
        <v>4.5999999999999996</v>
      </c>
      <c r="AC266" s="23">
        <v>50.1</v>
      </c>
      <c r="AD266" s="23">
        <v>5.6</v>
      </c>
      <c r="AE266" s="23">
        <v>0</v>
      </c>
      <c r="AF266" s="10">
        <f t="shared" si="111"/>
        <v>459.4</v>
      </c>
      <c r="AG266" s="25">
        <v>0</v>
      </c>
      <c r="AH266" s="17">
        <f t="shared" si="112"/>
        <v>2470653</v>
      </c>
      <c r="AI266" s="11">
        <f t="shared" si="113"/>
        <v>119488</v>
      </c>
      <c r="AJ266" s="11">
        <v>181226</v>
      </c>
      <c r="AK266" s="11">
        <f t="shared" si="114"/>
        <v>2716</v>
      </c>
      <c r="AL266" s="11">
        <f t="shared" si="115"/>
        <v>122204</v>
      </c>
      <c r="AO266" s="32">
        <v>482</v>
      </c>
      <c r="AP266" s="35">
        <f t="shared" si="116"/>
        <v>0</v>
      </c>
      <c r="AQ266" s="1" t="b">
        <f t="shared" si="117"/>
        <v>1</v>
      </c>
      <c r="AR266" s="30">
        <f t="shared" si="118"/>
        <v>1306.3219999999999</v>
      </c>
      <c r="AS266" s="31">
        <f t="shared" si="119"/>
        <v>0.65568800000000005</v>
      </c>
      <c r="AT266" s="36">
        <f t="shared" si="120"/>
        <v>154.30000000000001</v>
      </c>
      <c r="AU266" s="1" t="b">
        <f t="shared" si="121"/>
        <v>0</v>
      </c>
      <c r="AV266" s="1">
        <f t="shared" si="122"/>
        <v>0</v>
      </c>
      <c r="AW266" s="31">
        <f t="shared" si="123"/>
        <v>0</v>
      </c>
      <c r="AX266" s="36">
        <f t="shared" si="124"/>
        <v>0</v>
      </c>
      <c r="AY266" s="37">
        <f t="shared" si="125"/>
        <v>0</v>
      </c>
      <c r="AZ266" s="39">
        <f t="shared" si="126"/>
        <v>154.30000000000001</v>
      </c>
    </row>
    <row r="267" spans="1:52" x14ac:dyDescent="0.3">
      <c r="A267" s="9">
        <v>483</v>
      </c>
      <c r="B267" s="1" t="s">
        <v>363</v>
      </c>
      <c r="C267" s="1" t="s">
        <v>365</v>
      </c>
      <c r="D267" s="9" t="s">
        <v>440</v>
      </c>
      <c r="E267" s="10">
        <v>572</v>
      </c>
      <c r="F267" s="10">
        <v>20.5</v>
      </c>
      <c r="G267" s="10">
        <v>0</v>
      </c>
      <c r="H267" s="10">
        <f t="shared" si="104"/>
        <v>592.5</v>
      </c>
      <c r="I267" s="10">
        <v>228</v>
      </c>
      <c r="J267" s="11">
        <v>549060</v>
      </c>
      <c r="K267" s="10">
        <v>107.9</v>
      </c>
      <c r="L267" s="10">
        <v>90.5</v>
      </c>
      <c r="M267" s="10">
        <v>202.6</v>
      </c>
      <c r="N267" s="10">
        <v>4.2</v>
      </c>
      <c r="O267" s="10">
        <v>0</v>
      </c>
      <c r="P267" s="10">
        <f t="shared" si="105"/>
        <v>1225.7</v>
      </c>
      <c r="Q267" s="11">
        <v>0</v>
      </c>
      <c r="R267" s="17">
        <f t="shared" si="106"/>
        <v>6236362</v>
      </c>
      <c r="S267" s="10">
        <v>552.5</v>
      </c>
      <c r="T267" s="10">
        <v>530</v>
      </c>
      <c r="U267" s="23"/>
      <c r="V267" s="10">
        <f t="shared" si="127"/>
        <v>541.29999999999995</v>
      </c>
      <c r="W267" s="24">
        <f t="shared" si="107"/>
        <v>20.5</v>
      </c>
      <c r="X267" s="23">
        <f t="shared" si="108"/>
        <v>0</v>
      </c>
      <c r="Y267" s="10">
        <f t="shared" si="109"/>
        <v>561.79999999999995</v>
      </c>
      <c r="Z267" s="10">
        <f t="shared" si="110"/>
        <v>222</v>
      </c>
      <c r="AA267" s="23">
        <v>107.9</v>
      </c>
      <c r="AB267" s="23">
        <v>90.5</v>
      </c>
      <c r="AC267" s="23">
        <v>202.6</v>
      </c>
      <c r="AD267" s="23">
        <v>4.2</v>
      </c>
      <c r="AE267" s="23">
        <v>0</v>
      </c>
      <c r="AF267" s="10">
        <f t="shared" si="111"/>
        <v>1189</v>
      </c>
      <c r="AG267" s="25">
        <v>0</v>
      </c>
      <c r="AH267" s="17">
        <f t="shared" si="112"/>
        <v>6394442</v>
      </c>
      <c r="AI267" s="11">
        <f t="shared" si="113"/>
        <v>158080</v>
      </c>
      <c r="AJ267" s="11">
        <v>508635</v>
      </c>
      <c r="AK267" s="11">
        <f t="shared" si="114"/>
        <v>7624</v>
      </c>
      <c r="AL267" s="11">
        <f t="shared" si="115"/>
        <v>165704</v>
      </c>
      <c r="AO267" s="32">
        <v>483</v>
      </c>
      <c r="AP267" s="35">
        <f t="shared" si="116"/>
        <v>0</v>
      </c>
      <c r="AQ267" s="1" t="b">
        <f t="shared" si="117"/>
        <v>0</v>
      </c>
      <c r="AR267" s="30">
        <f t="shared" si="118"/>
        <v>0</v>
      </c>
      <c r="AS267" s="31">
        <f t="shared" si="119"/>
        <v>0</v>
      </c>
      <c r="AT267" s="36">
        <f t="shared" si="120"/>
        <v>0</v>
      </c>
      <c r="AU267" s="1" t="b">
        <f t="shared" si="121"/>
        <v>1</v>
      </c>
      <c r="AV267" s="1">
        <f t="shared" si="122"/>
        <v>323.97750000000002</v>
      </c>
      <c r="AW267" s="31">
        <f t="shared" si="123"/>
        <v>0.39523999999999998</v>
      </c>
      <c r="AX267" s="36">
        <f t="shared" si="124"/>
        <v>222</v>
      </c>
      <c r="AY267" s="37">
        <f t="shared" si="125"/>
        <v>0</v>
      </c>
      <c r="AZ267" s="39">
        <f t="shared" si="126"/>
        <v>222</v>
      </c>
    </row>
    <row r="268" spans="1:52" x14ac:dyDescent="0.3">
      <c r="A268" s="9">
        <v>484</v>
      </c>
      <c r="B268" s="1" t="s">
        <v>413</v>
      </c>
      <c r="C268" s="1" t="s">
        <v>416</v>
      </c>
      <c r="D268" s="9" t="s">
        <v>440</v>
      </c>
      <c r="E268" s="10">
        <v>627.5</v>
      </c>
      <c r="F268" s="10">
        <v>7.5</v>
      </c>
      <c r="G268" s="10">
        <v>0</v>
      </c>
      <c r="H268" s="10">
        <f t="shared" si="104"/>
        <v>635</v>
      </c>
      <c r="I268" s="10">
        <v>235.2</v>
      </c>
      <c r="J268" s="11">
        <v>259651</v>
      </c>
      <c r="K268" s="10">
        <v>51</v>
      </c>
      <c r="L268" s="10">
        <v>0</v>
      </c>
      <c r="M268" s="10">
        <v>145.5</v>
      </c>
      <c r="N268" s="10">
        <v>14.2</v>
      </c>
      <c r="O268" s="10">
        <v>0</v>
      </c>
      <c r="P268" s="10">
        <f t="shared" si="105"/>
        <v>1080.9000000000001</v>
      </c>
      <c r="Q268" s="11">
        <v>1418</v>
      </c>
      <c r="R268" s="17">
        <f t="shared" si="106"/>
        <v>5501037</v>
      </c>
      <c r="S268" s="10">
        <v>627.5</v>
      </c>
      <c r="T268" s="10">
        <v>597</v>
      </c>
      <c r="U268" s="23"/>
      <c r="V268" s="10">
        <f t="shared" si="127"/>
        <v>612.29999999999995</v>
      </c>
      <c r="W268" s="24">
        <f t="shared" si="107"/>
        <v>7.5</v>
      </c>
      <c r="X268" s="23">
        <f t="shared" si="108"/>
        <v>0</v>
      </c>
      <c r="Y268" s="10">
        <f t="shared" si="109"/>
        <v>619.79999999999995</v>
      </c>
      <c r="Z268" s="10">
        <f t="shared" si="110"/>
        <v>232.8</v>
      </c>
      <c r="AA268" s="23">
        <v>51</v>
      </c>
      <c r="AB268" s="23">
        <v>0</v>
      </c>
      <c r="AC268" s="23">
        <v>145.5</v>
      </c>
      <c r="AD268" s="23">
        <v>14.2</v>
      </c>
      <c r="AE268" s="23">
        <v>0</v>
      </c>
      <c r="AF268" s="10">
        <f t="shared" si="111"/>
        <v>1063.3</v>
      </c>
      <c r="AG268" s="25">
        <v>1418</v>
      </c>
      <c r="AH268" s="17">
        <f t="shared" si="112"/>
        <v>5719845</v>
      </c>
      <c r="AI268" s="11">
        <f t="shared" si="113"/>
        <v>218808</v>
      </c>
      <c r="AJ268" s="11">
        <v>540286</v>
      </c>
      <c r="AK268" s="11">
        <f t="shared" si="114"/>
        <v>8099</v>
      </c>
      <c r="AL268" s="11">
        <f t="shared" si="115"/>
        <v>226907</v>
      </c>
      <c r="AO268" s="32">
        <v>484</v>
      </c>
      <c r="AP268" s="35">
        <f t="shared" si="116"/>
        <v>0</v>
      </c>
      <c r="AQ268" s="1" t="b">
        <f t="shared" si="117"/>
        <v>0</v>
      </c>
      <c r="AR268" s="30">
        <f t="shared" si="118"/>
        <v>0</v>
      </c>
      <c r="AS268" s="31">
        <f t="shared" si="119"/>
        <v>0</v>
      </c>
      <c r="AT268" s="36">
        <f t="shared" si="120"/>
        <v>0</v>
      </c>
      <c r="AU268" s="1" t="b">
        <f t="shared" si="121"/>
        <v>1</v>
      </c>
      <c r="AV268" s="1">
        <f t="shared" si="122"/>
        <v>395.7525</v>
      </c>
      <c r="AW268" s="31">
        <f t="shared" si="123"/>
        <v>0.37553500000000001</v>
      </c>
      <c r="AX268" s="36">
        <f t="shared" si="124"/>
        <v>232.8</v>
      </c>
      <c r="AY268" s="37">
        <f t="shared" si="125"/>
        <v>0</v>
      </c>
      <c r="AZ268" s="39">
        <f t="shared" si="126"/>
        <v>232.8</v>
      </c>
    </row>
    <row r="269" spans="1:52" x14ac:dyDescent="0.3">
      <c r="A269" s="9">
        <v>487</v>
      </c>
      <c r="B269" s="1" t="s">
        <v>108</v>
      </c>
      <c r="C269" s="1" t="s">
        <v>113</v>
      </c>
      <c r="D269" s="9" t="s">
        <v>441</v>
      </c>
      <c r="E269" s="10">
        <v>407.5</v>
      </c>
      <c r="F269" s="10">
        <v>8</v>
      </c>
      <c r="G269" s="10">
        <v>0</v>
      </c>
      <c r="H269" s="10">
        <f t="shared" si="104"/>
        <v>415.5</v>
      </c>
      <c r="I269" s="10">
        <v>184.9</v>
      </c>
      <c r="J269" s="11">
        <v>42878</v>
      </c>
      <c r="K269" s="10">
        <v>8.4</v>
      </c>
      <c r="L269" s="10">
        <v>1.1000000000000001</v>
      </c>
      <c r="M269" s="10">
        <v>147.9</v>
      </c>
      <c r="N269" s="10">
        <v>19.7</v>
      </c>
      <c r="O269" s="10">
        <v>0</v>
      </c>
      <c r="P269" s="10">
        <f t="shared" si="105"/>
        <v>777.5</v>
      </c>
      <c r="Q269" s="11">
        <v>64154</v>
      </c>
      <c r="R269" s="17">
        <f t="shared" si="106"/>
        <v>4020074</v>
      </c>
      <c r="S269" s="10">
        <v>407.5</v>
      </c>
      <c r="T269" s="10">
        <v>380</v>
      </c>
      <c r="U269" s="23"/>
      <c r="V269" s="10">
        <f t="shared" si="127"/>
        <v>393.8</v>
      </c>
      <c r="W269" s="24">
        <f t="shared" si="107"/>
        <v>8</v>
      </c>
      <c r="X269" s="23">
        <f t="shared" si="108"/>
        <v>0</v>
      </c>
      <c r="Y269" s="10">
        <f t="shared" si="109"/>
        <v>401.8</v>
      </c>
      <c r="Z269" s="10">
        <f t="shared" si="110"/>
        <v>180.6</v>
      </c>
      <c r="AA269" s="23">
        <v>8.4</v>
      </c>
      <c r="AB269" s="23">
        <v>1.1000000000000001</v>
      </c>
      <c r="AC269" s="23">
        <v>147.9</v>
      </c>
      <c r="AD269" s="23">
        <v>19.7</v>
      </c>
      <c r="AE269" s="23">
        <v>0</v>
      </c>
      <c r="AF269" s="10">
        <f t="shared" si="111"/>
        <v>759.5</v>
      </c>
      <c r="AG269" s="25">
        <v>64154</v>
      </c>
      <c r="AH269" s="17">
        <f t="shared" si="112"/>
        <v>4148745</v>
      </c>
      <c r="AI269" s="11">
        <f t="shared" si="113"/>
        <v>128671</v>
      </c>
      <c r="AJ269" s="11">
        <v>478720</v>
      </c>
      <c r="AK269" s="11">
        <f t="shared" si="114"/>
        <v>7176</v>
      </c>
      <c r="AL269" s="11">
        <f t="shared" si="115"/>
        <v>135847</v>
      </c>
      <c r="AO269" s="32">
        <v>487</v>
      </c>
      <c r="AP269" s="35">
        <f t="shared" si="116"/>
        <v>0</v>
      </c>
      <c r="AQ269" s="1" t="b">
        <f t="shared" si="117"/>
        <v>0</v>
      </c>
      <c r="AR269" s="30">
        <f t="shared" si="118"/>
        <v>0</v>
      </c>
      <c r="AS269" s="31">
        <f t="shared" si="119"/>
        <v>0</v>
      </c>
      <c r="AT269" s="36">
        <f t="shared" si="120"/>
        <v>0</v>
      </c>
      <c r="AU269" s="1" t="b">
        <f t="shared" si="121"/>
        <v>1</v>
      </c>
      <c r="AV269" s="1">
        <f t="shared" si="122"/>
        <v>125.97750000000001</v>
      </c>
      <c r="AW269" s="31">
        <f t="shared" si="123"/>
        <v>0.4496</v>
      </c>
      <c r="AX269" s="36">
        <f t="shared" si="124"/>
        <v>180.6</v>
      </c>
      <c r="AY269" s="37">
        <f t="shared" si="125"/>
        <v>0</v>
      </c>
      <c r="AZ269" s="39">
        <f t="shared" si="126"/>
        <v>180.6</v>
      </c>
    </row>
    <row r="270" spans="1:52" x14ac:dyDescent="0.3">
      <c r="A270" s="9">
        <v>489</v>
      </c>
      <c r="B270" s="1" t="s">
        <v>128</v>
      </c>
      <c r="C270" s="1" t="s">
        <v>131</v>
      </c>
      <c r="D270" s="9" t="s">
        <v>440</v>
      </c>
      <c r="E270" s="10">
        <v>3109.4</v>
      </c>
      <c r="F270" s="10">
        <v>43</v>
      </c>
      <c r="G270" s="10">
        <v>3</v>
      </c>
      <c r="H270" s="10">
        <f t="shared" si="104"/>
        <v>3155.4</v>
      </c>
      <c r="I270" s="10">
        <v>110.5</v>
      </c>
      <c r="J270" s="11">
        <v>748658</v>
      </c>
      <c r="K270" s="10">
        <v>147.1</v>
      </c>
      <c r="L270" s="10">
        <v>32.299999999999997</v>
      </c>
      <c r="M270" s="10">
        <v>575.6</v>
      </c>
      <c r="N270" s="10">
        <v>67.400000000000006</v>
      </c>
      <c r="O270" s="10">
        <v>0</v>
      </c>
      <c r="P270" s="10">
        <f t="shared" si="105"/>
        <v>4088.3</v>
      </c>
      <c r="Q270" s="11">
        <v>297427</v>
      </c>
      <c r="R270" s="17">
        <f t="shared" si="106"/>
        <v>21098697</v>
      </c>
      <c r="S270" s="10">
        <v>3109.4</v>
      </c>
      <c r="T270" s="10">
        <v>3105.1</v>
      </c>
      <c r="U270" s="23"/>
      <c r="V270" s="10">
        <f t="shared" si="127"/>
        <v>3107.3</v>
      </c>
      <c r="W270" s="24">
        <f t="shared" si="107"/>
        <v>43</v>
      </c>
      <c r="X270" s="23">
        <f t="shared" si="108"/>
        <v>3</v>
      </c>
      <c r="Y270" s="10">
        <f t="shared" si="109"/>
        <v>3153.3</v>
      </c>
      <c r="Z270" s="10">
        <f t="shared" si="110"/>
        <v>110.5</v>
      </c>
      <c r="AA270" s="23">
        <v>147.1</v>
      </c>
      <c r="AB270" s="23">
        <v>32.299999999999997</v>
      </c>
      <c r="AC270" s="23">
        <v>575.6</v>
      </c>
      <c r="AD270" s="23">
        <v>67.400000000000006</v>
      </c>
      <c r="AE270" s="23">
        <v>0</v>
      </c>
      <c r="AF270" s="10">
        <f t="shared" si="111"/>
        <v>4086.2</v>
      </c>
      <c r="AG270" s="25">
        <v>297427</v>
      </c>
      <c r="AH270" s="17">
        <f t="shared" si="112"/>
        <v>22273011</v>
      </c>
      <c r="AI270" s="11">
        <f t="shared" si="113"/>
        <v>1174314</v>
      </c>
      <c r="AJ270" s="11">
        <v>3361744</v>
      </c>
      <c r="AK270" s="11">
        <f t="shared" si="114"/>
        <v>50391</v>
      </c>
      <c r="AL270" s="11">
        <f t="shared" si="115"/>
        <v>1224705</v>
      </c>
      <c r="AO270" s="32">
        <v>489</v>
      </c>
      <c r="AP270" s="35">
        <f t="shared" si="116"/>
        <v>0</v>
      </c>
      <c r="AQ270" s="1" t="b">
        <f t="shared" si="117"/>
        <v>0</v>
      </c>
      <c r="AR270" s="30">
        <f t="shared" si="118"/>
        <v>0</v>
      </c>
      <c r="AS270" s="31">
        <f t="shared" si="119"/>
        <v>0</v>
      </c>
      <c r="AT270" s="36">
        <f t="shared" si="120"/>
        <v>0</v>
      </c>
      <c r="AU270" s="1" t="b">
        <f t="shared" si="121"/>
        <v>0</v>
      </c>
      <c r="AV270" s="1">
        <f t="shared" si="122"/>
        <v>0</v>
      </c>
      <c r="AW270" s="31">
        <f t="shared" si="123"/>
        <v>0</v>
      </c>
      <c r="AX270" s="36">
        <f t="shared" si="124"/>
        <v>0</v>
      </c>
      <c r="AY270" s="37">
        <f t="shared" si="125"/>
        <v>110.5</v>
      </c>
      <c r="AZ270" s="39">
        <f t="shared" si="126"/>
        <v>110.5</v>
      </c>
    </row>
    <row r="271" spans="1:52" x14ac:dyDescent="0.3">
      <c r="A271" s="9">
        <v>490</v>
      </c>
      <c r="B271" s="1" t="s">
        <v>58</v>
      </c>
      <c r="C271" s="1" t="s">
        <v>66</v>
      </c>
      <c r="D271" s="9" t="s">
        <v>440</v>
      </c>
      <c r="E271" s="10">
        <v>1740</v>
      </c>
      <c r="F271" s="10">
        <v>32</v>
      </c>
      <c r="G271" s="10">
        <v>0</v>
      </c>
      <c r="H271" s="10">
        <f t="shared" si="104"/>
        <v>1772</v>
      </c>
      <c r="I271" s="10">
        <v>62.1</v>
      </c>
      <c r="J271" s="11">
        <v>542952</v>
      </c>
      <c r="K271" s="10">
        <v>106.7</v>
      </c>
      <c r="L271" s="10">
        <v>3.3</v>
      </c>
      <c r="M271" s="10">
        <v>597.29999999999995</v>
      </c>
      <c r="N271" s="10">
        <v>21.1</v>
      </c>
      <c r="O271" s="10">
        <v>0</v>
      </c>
      <c r="P271" s="10">
        <f t="shared" si="105"/>
        <v>2562.5</v>
      </c>
      <c r="Q271" s="11">
        <v>76245</v>
      </c>
      <c r="R271" s="17">
        <f t="shared" si="106"/>
        <v>13114245</v>
      </c>
      <c r="S271" s="10">
        <v>1740</v>
      </c>
      <c r="T271" s="10">
        <v>1710.3</v>
      </c>
      <c r="U271" s="23"/>
      <c r="V271" s="10">
        <f t="shared" si="127"/>
        <v>1725.2</v>
      </c>
      <c r="W271" s="24">
        <f t="shared" si="107"/>
        <v>32</v>
      </c>
      <c r="X271" s="23">
        <f t="shared" si="108"/>
        <v>0</v>
      </c>
      <c r="Y271" s="10">
        <f t="shared" si="109"/>
        <v>1757.2</v>
      </c>
      <c r="Z271" s="10">
        <f t="shared" si="110"/>
        <v>61.6</v>
      </c>
      <c r="AA271" s="23">
        <v>106.7</v>
      </c>
      <c r="AB271" s="23">
        <v>3.3</v>
      </c>
      <c r="AC271" s="23">
        <v>597.29999999999995</v>
      </c>
      <c r="AD271" s="23">
        <v>21.1</v>
      </c>
      <c r="AE271" s="23">
        <v>0</v>
      </c>
      <c r="AF271" s="10">
        <f t="shared" si="111"/>
        <v>2547.1999999999998</v>
      </c>
      <c r="AG271" s="25">
        <v>76245</v>
      </c>
      <c r="AH271" s="17">
        <f t="shared" si="112"/>
        <v>13775087</v>
      </c>
      <c r="AI271" s="11">
        <f t="shared" si="113"/>
        <v>660842</v>
      </c>
      <c r="AJ271" s="11">
        <v>1603789</v>
      </c>
      <c r="AK271" s="11">
        <f t="shared" si="114"/>
        <v>24040</v>
      </c>
      <c r="AL271" s="11">
        <f t="shared" si="115"/>
        <v>684882</v>
      </c>
      <c r="AO271" s="32">
        <v>490</v>
      </c>
      <c r="AP271" s="35">
        <f t="shared" si="116"/>
        <v>0</v>
      </c>
      <c r="AQ271" s="1" t="b">
        <f t="shared" si="117"/>
        <v>0</v>
      </c>
      <c r="AR271" s="30">
        <f t="shared" si="118"/>
        <v>0</v>
      </c>
      <c r="AS271" s="31">
        <f t="shared" si="119"/>
        <v>0</v>
      </c>
      <c r="AT271" s="36">
        <f t="shared" si="120"/>
        <v>0</v>
      </c>
      <c r="AU271" s="1" t="b">
        <f t="shared" si="121"/>
        <v>0</v>
      </c>
      <c r="AV271" s="1">
        <f t="shared" si="122"/>
        <v>0</v>
      </c>
      <c r="AW271" s="31">
        <f t="shared" si="123"/>
        <v>0</v>
      </c>
      <c r="AX271" s="36">
        <f t="shared" si="124"/>
        <v>0</v>
      </c>
      <c r="AY271" s="37">
        <f t="shared" si="125"/>
        <v>61.6</v>
      </c>
      <c r="AZ271" s="39">
        <f t="shared" si="126"/>
        <v>61.6</v>
      </c>
    </row>
    <row r="272" spans="1:52" x14ac:dyDescent="0.3">
      <c r="A272" s="9">
        <v>491</v>
      </c>
      <c r="B272" s="1" t="s">
        <v>118</v>
      </c>
      <c r="C272" s="1" t="s">
        <v>120</v>
      </c>
      <c r="D272" s="9" t="s">
        <v>441</v>
      </c>
      <c r="E272" s="10">
        <v>1630.3</v>
      </c>
      <c r="F272" s="10">
        <v>14.5</v>
      </c>
      <c r="G272" s="10">
        <v>0</v>
      </c>
      <c r="H272" s="10">
        <f t="shared" si="104"/>
        <v>1644.8</v>
      </c>
      <c r="I272" s="10">
        <v>57.6</v>
      </c>
      <c r="J272" s="11">
        <v>209565</v>
      </c>
      <c r="K272" s="10">
        <v>41.2</v>
      </c>
      <c r="L272" s="10">
        <v>2.1</v>
      </c>
      <c r="M272" s="10">
        <v>226.5</v>
      </c>
      <c r="N272" s="10">
        <v>59.6</v>
      </c>
      <c r="O272" s="10">
        <v>0</v>
      </c>
      <c r="P272" s="10">
        <f t="shared" si="105"/>
        <v>2031.8</v>
      </c>
      <c r="Q272" s="11">
        <v>152166</v>
      </c>
      <c r="R272" s="17">
        <f t="shared" si="106"/>
        <v>10489964</v>
      </c>
      <c r="S272" s="10">
        <v>1620.3</v>
      </c>
      <c r="T272" s="10">
        <v>1600</v>
      </c>
      <c r="U272" s="23"/>
      <c r="V272" s="10">
        <f t="shared" si="127"/>
        <v>1610.2</v>
      </c>
      <c r="W272" s="24">
        <f t="shared" si="107"/>
        <v>14.5</v>
      </c>
      <c r="X272" s="23">
        <f t="shared" si="108"/>
        <v>0</v>
      </c>
      <c r="Y272" s="10">
        <f t="shared" si="109"/>
        <v>1624.7</v>
      </c>
      <c r="Z272" s="10">
        <f t="shared" si="110"/>
        <v>56.9</v>
      </c>
      <c r="AA272" s="23">
        <v>41.2</v>
      </c>
      <c r="AB272" s="23">
        <v>2.1</v>
      </c>
      <c r="AC272" s="23">
        <v>226.5</v>
      </c>
      <c r="AD272" s="23">
        <v>59.6</v>
      </c>
      <c r="AE272" s="23">
        <v>0</v>
      </c>
      <c r="AF272" s="10">
        <f t="shared" si="111"/>
        <v>2011</v>
      </c>
      <c r="AG272" s="25">
        <v>152166</v>
      </c>
      <c r="AH272" s="17">
        <f t="shared" si="112"/>
        <v>10967324</v>
      </c>
      <c r="AI272" s="11">
        <f t="shared" si="113"/>
        <v>477360</v>
      </c>
      <c r="AJ272" s="11">
        <v>1894667</v>
      </c>
      <c r="AK272" s="11">
        <f t="shared" si="114"/>
        <v>28400</v>
      </c>
      <c r="AL272" s="11">
        <f t="shared" si="115"/>
        <v>505760</v>
      </c>
      <c r="AO272" s="32">
        <v>491</v>
      </c>
      <c r="AP272" s="35">
        <f t="shared" si="116"/>
        <v>0</v>
      </c>
      <c r="AQ272" s="1" t="b">
        <f t="shared" si="117"/>
        <v>0</v>
      </c>
      <c r="AR272" s="30">
        <f t="shared" si="118"/>
        <v>0</v>
      </c>
      <c r="AS272" s="31">
        <f t="shared" si="119"/>
        <v>0</v>
      </c>
      <c r="AT272" s="36">
        <f t="shared" si="120"/>
        <v>0</v>
      </c>
      <c r="AU272" s="1" t="b">
        <f t="shared" si="121"/>
        <v>0</v>
      </c>
      <c r="AV272" s="1">
        <f t="shared" si="122"/>
        <v>0</v>
      </c>
      <c r="AW272" s="31">
        <f t="shared" si="123"/>
        <v>0</v>
      </c>
      <c r="AX272" s="36">
        <f t="shared" si="124"/>
        <v>0</v>
      </c>
      <c r="AY272" s="37">
        <f t="shared" si="125"/>
        <v>56.9</v>
      </c>
      <c r="AZ272" s="39">
        <f t="shared" si="126"/>
        <v>56.9</v>
      </c>
    </row>
    <row r="273" spans="1:52" x14ac:dyDescent="0.3">
      <c r="A273" s="9">
        <v>492</v>
      </c>
      <c r="B273" s="1" t="s">
        <v>58</v>
      </c>
      <c r="C273" s="1" t="s">
        <v>67</v>
      </c>
      <c r="D273" s="9" t="s">
        <v>440</v>
      </c>
      <c r="E273" s="10">
        <v>279</v>
      </c>
      <c r="F273" s="10">
        <v>5</v>
      </c>
      <c r="G273" s="10">
        <v>0</v>
      </c>
      <c r="H273" s="10">
        <f t="shared" si="104"/>
        <v>284</v>
      </c>
      <c r="I273" s="10">
        <v>149.6</v>
      </c>
      <c r="J273" s="11">
        <v>198082</v>
      </c>
      <c r="K273" s="10">
        <v>38.9</v>
      </c>
      <c r="L273" s="10">
        <v>0</v>
      </c>
      <c r="M273" s="10">
        <v>60.6</v>
      </c>
      <c r="N273" s="10">
        <v>7.7</v>
      </c>
      <c r="O273" s="10">
        <v>0</v>
      </c>
      <c r="P273" s="10">
        <f t="shared" si="105"/>
        <v>540.79999999999995</v>
      </c>
      <c r="Q273" s="11">
        <v>22400</v>
      </c>
      <c r="R273" s="17">
        <f t="shared" si="106"/>
        <v>2773990</v>
      </c>
      <c r="S273" s="10">
        <v>269</v>
      </c>
      <c r="T273" s="10">
        <v>254</v>
      </c>
      <c r="U273" s="23"/>
      <c r="V273" s="10">
        <f t="shared" si="127"/>
        <v>261.5</v>
      </c>
      <c r="W273" s="24">
        <f t="shared" si="107"/>
        <v>5</v>
      </c>
      <c r="X273" s="23">
        <f t="shared" si="108"/>
        <v>0</v>
      </c>
      <c r="Y273" s="10">
        <f t="shared" si="109"/>
        <v>266.5</v>
      </c>
      <c r="Z273" s="10">
        <f t="shared" si="110"/>
        <v>152.69999999999999</v>
      </c>
      <c r="AA273" s="23">
        <v>38.9</v>
      </c>
      <c r="AB273" s="23">
        <v>0</v>
      </c>
      <c r="AC273" s="23">
        <v>60.6</v>
      </c>
      <c r="AD273" s="23">
        <v>7.7</v>
      </c>
      <c r="AE273" s="23">
        <v>0</v>
      </c>
      <c r="AF273" s="10">
        <f t="shared" si="111"/>
        <v>526.4</v>
      </c>
      <c r="AG273" s="25">
        <v>22400</v>
      </c>
      <c r="AH273" s="17">
        <f t="shared" si="112"/>
        <v>2853379</v>
      </c>
      <c r="AI273" s="11">
        <f t="shared" si="113"/>
        <v>79389</v>
      </c>
      <c r="AJ273" s="11">
        <v>314683</v>
      </c>
      <c r="AK273" s="11">
        <f t="shared" si="114"/>
        <v>4717</v>
      </c>
      <c r="AL273" s="11">
        <f t="shared" si="115"/>
        <v>84106</v>
      </c>
      <c r="AO273" s="32">
        <v>492</v>
      </c>
      <c r="AP273" s="35">
        <f t="shared" si="116"/>
        <v>0</v>
      </c>
      <c r="AQ273" s="1" t="b">
        <f t="shared" si="117"/>
        <v>1</v>
      </c>
      <c r="AR273" s="30">
        <f t="shared" si="118"/>
        <v>1607.558</v>
      </c>
      <c r="AS273" s="31">
        <f t="shared" si="119"/>
        <v>0.57298499999999997</v>
      </c>
      <c r="AT273" s="36">
        <f t="shared" si="120"/>
        <v>152.69999999999999</v>
      </c>
      <c r="AU273" s="1" t="b">
        <f t="shared" si="121"/>
        <v>0</v>
      </c>
      <c r="AV273" s="1">
        <f t="shared" si="122"/>
        <v>0</v>
      </c>
      <c r="AW273" s="31">
        <f t="shared" si="123"/>
        <v>0</v>
      </c>
      <c r="AX273" s="36">
        <f t="shared" si="124"/>
        <v>0</v>
      </c>
      <c r="AY273" s="37">
        <f t="shared" si="125"/>
        <v>0</v>
      </c>
      <c r="AZ273" s="39">
        <f t="shared" si="126"/>
        <v>152.69999999999999</v>
      </c>
    </row>
    <row r="274" spans="1:52" x14ac:dyDescent="0.3">
      <c r="A274" s="9">
        <v>493</v>
      </c>
      <c r="B274" s="1" t="s">
        <v>73</v>
      </c>
      <c r="C274" s="1" t="s">
        <v>75</v>
      </c>
      <c r="D274" s="9" t="s">
        <v>440</v>
      </c>
      <c r="E274" s="10">
        <v>886</v>
      </c>
      <c r="F274" s="10">
        <v>15</v>
      </c>
      <c r="G274" s="10">
        <v>0</v>
      </c>
      <c r="H274" s="10">
        <f t="shared" si="104"/>
        <v>901</v>
      </c>
      <c r="I274" s="10">
        <v>252.3</v>
      </c>
      <c r="J274" s="11">
        <v>347698</v>
      </c>
      <c r="K274" s="10">
        <v>68.3</v>
      </c>
      <c r="L274" s="10">
        <v>0</v>
      </c>
      <c r="M274" s="10">
        <v>289.8</v>
      </c>
      <c r="N274" s="10">
        <v>39.6</v>
      </c>
      <c r="O274" s="10">
        <v>0</v>
      </c>
      <c r="P274" s="10">
        <f t="shared" si="105"/>
        <v>1551</v>
      </c>
      <c r="Q274" s="11">
        <v>5600</v>
      </c>
      <c r="R274" s="17">
        <f t="shared" si="106"/>
        <v>7897088</v>
      </c>
      <c r="S274" s="10">
        <v>886</v>
      </c>
      <c r="T274" s="10">
        <v>941</v>
      </c>
      <c r="U274" s="23"/>
      <c r="V274" s="10">
        <f t="shared" si="127"/>
        <v>941</v>
      </c>
      <c r="W274" s="24">
        <f t="shared" si="107"/>
        <v>15</v>
      </c>
      <c r="X274" s="23">
        <f t="shared" si="108"/>
        <v>0</v>
      </c>
      <c r="Y274" s="10">
        <f t="shared" si="109"/>
        <v>956</v>
      </c>
      <c r="Z274" s="10">
        <f t="shared" si="110"/>
        <v>249.8</v>
      </c>
      <c r="AA274" s="23">
        <v>68.3</v>
      </c>
      <c r="AB274" s="23">
        <v>0</v>
      </c>
      <c r="AC274" s="23">
        <v>289.8</v>
      </c>
      <c r="AD274" s="23">
        <v>39.6</v>
      </c>
      <c r="AE274" s="23">
        <v>0</v>
      </c>
      <c r="AF274" s="10">
        <f t="shared" si="111"/>
        <v>1603.5</v>
      </c>
      <c r="AG274" s="25">
        <v>5600</v>
      </c>
      <c r="AH274" s="17">
        <f t="shared" si="112"/>
        <v>8629223</v>
      </c>
      <c r="AI274" s="11">
        <f t="shared" si="113"/>
        <v>732135</v>
      </c>
      <c r="AJ274" s="11">
        <v>994874</v>
      </c>
      <c r="AK274" s="11">
        <f t="shared" si="114"/>
        <v>14913</v>
      </c>
      <c r="AL274" s="11">
        <f t="shared" si="115"/>
        <v>747048</v>
      </c>
      <c r="AO274" s="32">
        <v>493</v>
      </c>
      <c r="AP274" s="35">
        <f t="shared" si="116"/>
        <v>0</v>
      </c>
      <c r="AQ274" s="1" t="b">
        <f t="shared" si="117"/>
        <v>0</v>
      </c>
      <c r="AR274" s="30">
        <f t="shared" si="118"/>
        <v>0</v>
      </c>
      <c r="AS274" s="31">
        <f t="shared" si="119"/>
        <v>0</v>
      </c>
      <c r="AT274" s="36">
        <f t="shared" si="120"/>
        <v>0</v>
      </c>
      <c r="AU274" s="1" t="b">
        <f t="shared" si="121"/>
        <v>1</v>
      </c>
      <c r="AV274" s="1">
        <f t="shared" si="122"/>
        <v>811.8</v>
      </c>
      <c r="AW274" s="31">
        <f t="shared" si="123"/>
        <v>0.26131100000000002</v>
      </c>
      <c r="AX274" s="36">
        <f t="shared" si="124"/>
        <v>249.8</v>
      </c>
      <c r="AY274" s="37">
        <f t="shared" si="125"/>
        <v>0</v>
      </c>
      <c r="AZ274" s="39">
        <f t="shared" si="126"/>
        <v>249.8</v>
      </c>
    </row>
    <row r="275" spans="1:52" x14ac:dyDescent="0.3">
      <c r="A275" s="9">
        <v>494</v>
      </c>
      <c r="B275" s="1" t="s">
        <v>168</v>
      </c>
      <c r="C275" s="1" t="s">
        <v>169</v>
      </c>
      <c r="D275" s="9" t="s">
        <v>441</v>
      </c>
      <c r="E275" s="10">
        <v>536.5</v>
      </c>
      <c r="F275" s="10">
        <v>7</v>
      </c>
      <c r="G275" s="10">
        <v>0</v>
      </c>
      <c r="H275" s="10">
        <f t="shared" si="104"/>
        <v>543.5</v>
      </c>
      <c r="I275" s="10">
        <v>218.2</v>
      </c>
      <c r="J275" s="11">
        <v>187760</v>
      </c>
      <c r="K275" s="10">
        <v>36.9</v>
      </c>
      <c r="L275" s="10">
        <v>46</v>
      </c>
      <c r="M275" s="10">
        <v>195.6</v>
      </c>
      <c r="N275" s="10">
        <v>15.2</v>
      </c>
      <c r="O275" s="10">
        <v>0</v>
      </c>
      <c r="P275" s="10">
        <f t="shared" si="105"/>
        <v>1055.4000000000001</v>
      </c>
      <c r="Q275" s="11">
        <v>0</v>
      </c>
      <c r="R275" s="17">
        <f t="shared" si="106"/>
        <v>5369875</v>
      </c>
      <c r="S275" s="10">
        <v>529</v>
      </c>
      <c r="T275" s="10">
        <v>507.8</v>
      </c>
      <c r="U275" s="23"/>
      <c r="V275" s="10">
        <f t="shared" si="127"/>
        <v>518.4</v>
      </c>
      <c r="W275" s="24">
        <f t="shared" si="107"/>
        <v>7</v>
      </c>
      <c r="X275" s="23">
        <f t="shared" si="108"/>
        <v>0</v>
      </c>
      <c r="Y275" s="10">
        <f t="shared" si="109"/>
        <v>525.4</v>
      </c>
      <c r="Z275" s="10">
        <f t="shared" si="110"/>
        <v>214.2</v>
      </c>
      <c r="AA275" s="23">
        <v>36.9</v>
      </c>
      <c r="AB275" s="23">
        <v>46</v>
      </c>
      <c r="AC275" s="23">
        <v>195.6</v>
      </c>
      <c r="AD275" s="23">
        <v>15.2</v>
      </c>
      <c r="AE275" s="23">
        <v>0</v>
      </c>
      <c r="AF275" s="10">
        <f t="shared" si="111"/>
        <v>1033.3</v>
      </c>
      <c r="AG275" s="25">
        <v>0</v>
      </c>
      <c r="AH275" s="17">
        <f t="shared" si="112"/>
        <v>5557087</v>
      </c>
      <c r="AI275" s="11">
        <f t="shared" si="113"/>
        <v>187212</v>
      </c>
      <c r="AJ275" s="11">
        <v>352410</v>
      </c>
      <c r="AK275" s="11">
        <f t="shared" si="114"/>
        <v>5282</v>
      </c>
      <c r="AL275" s="11">
        <f t="shared" si="115"/>
        <v>192494</v>
      </c>
      <c r="AO275" s="32">
        <v>494</v>
      </c>
      <c r="AP275" s="35">
        <f t="shared" si="116"/>
        <v>0</v>
      </c>
      <c r="AQ275" s="1" t="b">
        <f t="shared" si="117"/>
        <v>0</v>
      </c>
      <c r="AR275" s="30">
        <f t="shared" si="118"/>
        <v>0</v>
      </c>
      <c r="AS275" s="31">
        <f t="shared" si="119"/>
        <v>0</v>
      </c>
      <c r="AT275" s="36">
        <f t="shared" si="120"/>
        <v>0</v>
      </c>
      <c r="AU275" s="1" t="b">
        <f t="shared" si="121"/>
        <v>1</v>
      </c>
      <c r="AV275" s="1">
        <f t="shared" si="122"/>
        <v>278.9325</v>
      </c>
      <c r="AW275" s="31">
        <f t="shared" si="123"/>
        <v>0.407607</v>
      </c>
      <c r="AX275" s="36">
        <f t="shared" si="124"/>
        <v>214.2</v>
      </c>
      <c r="AY275" s="37">
        <f t="shared" si="125"/>
        <v>0</v>
      </c>
      <c r="AZ275" s="39">
        <f t="shared" si="126"/>
        <v>214.2</v>
      </c>
    </row>
    <row r="276" spans="1:52" x14ac:dyDescent="0.3">
      <c r="A276" s="9">
        <v>495</v>
      </c>
      <c r="B276" s="1" t="s">
        <v>301</v>
      </c>
      <c r="C276" s="1" t="s">
        <v>302</v>
      </c>
      <c r="D276" s="9" t="s">
        <v>441</v>
      </c>
      <c r="E276" s="10">
        <v>791.3</v>
      </c>
      <c r="F276" s="10">
        <v>33.5</v>
      </c>
      <c r="G276" s="10">
        <v>0</v>
      </c>
      <c r="H276" s="10">
        <f t="shared" si="104"/>
        <v>824.8</v>
      </c>
      <c r="I276" s="10">
        <v>252.3</v>
      </c>
      <c r="J276" s="11">
        <v>250123</v>
      </c>
      <c r="K276" s="10">
        <v>49.2</v>
      </c>
      <c r="L276" s="10">
        <v>3.7</v>
      </c>
      <c r="M276" s="10">
        <v>225.7</v>
      </c>
      <c r="N276" s="10">
        <v>37.299999999999997</v>
      </c>
      <c r="O276" s="10">
        <v>0</v>
      </c>
      <c r="P276" s="10">
        <f t="shared" si="105"/>
        <v>1393</v>
      </c>
      <c r="Q276" s="11">
        <v>0</v>
      </c>
      <c r="R276" s="17">
        <f t="shared" si="106"/>
        <v>7087584</v>
      </c>
      <c r="S276" s="10">
        <v>791.3</v>
      </c>
      <c r="T276" s="10">
        <v>778</v>
      </c>
      <c r="U276" s="23"/>
      <c r="V276" s="10">
        <f t="shared" si="127"/>
        <v>784.7</v>
      </c>
      <c r="W276" s="24">
        <f t="shared" si="107"/>
        <v>33.5</v>
      </c>
      <c r="X276" s="23">
        <f t="shared" si="108"/>
        <v>0</v>
      </c>
      <c r="Y276" s="10">
        <f t="shared" si="109"/>
        <v>818.2</v>
      </c>
      <c r="Z276" s="10">
        <f t="shared" si="110"/>
        <v>252.1</v>
      </c>
      <c r="AA276" s="23">
        <v>49.2</v>
      </c>
      <c r="AB276" s="23">
        <v>3.7</v>
      </c>
      <c r="AC276" s="23">
        <v>225.7</v>
      </c>
      <c r="AD276" s="23">
        <v>37.299999999999997</v>
      </c>
      <c r="AE276" s="23">
        <v>0</v>
      </c>
      <c r="AF276" s="10">
        <f t="shared" si="111"/>
        <v>1386.2</v>
      </c>
      <c r="AG276" s="25">
        <v>0</v>
      </c>
      <c r="AH276" s="17">
        <f t="shared" si="112"/>
        <v>7454984</v>
      </c>
      <c r="AI276" s="11">
        <f t="shared" si="113"/>
        <v>367400</v>
      </c>
      <c r="AJ276" s="11">
        <v>1032044</v>
      </c>
      <c r="AK276" s="11">
        <f t="shared" si="114"/>
        <v>15470</v>
      </c>
      <c r="AL276" s="11">
        <f t="shared" si="115"/>
        <v>382870</v>
      </c>
      <c r="AO276" s="32">
        <v>495</v>
      </c>
      <c r="AP276" s="35">
        <f t="shared" si="116"/>
        <v>0</v>
      </c>
      <c r="AQ276" s="1" t="b">
        <f t="shared" si="117"/>
        <v>0</v>
      </c>
      <c r="AR276" s="30">
        <f t="shared" si="118"/>
        <v>0</v>
      </c>
      <c r="AS276" s="31">
        <f t="shared" si="119"/>
        <v>0</v>
      </c>
      <c r="AT276" s="36">
        <f t="shared" si="120"/>
        <v>0</v>
      </c>
      <c r="AU276" s="1" t="b">
        <f t="shared" si="121"/>
        <v>1</v>
      </c>
      <c r="AV276" s="1">
        <f t="shared" si="122"/>
        <v>641.27250000000004</v>
      </c>
      <c r="AW276" s="31">
        <f t="shared" si="123"/>
        <v>0.30812899999999999</v>
      </c>
      <c r="AX276" s="36">
        <f t="shared" si="124"/>
        <v>252.1</v>
      </c>
      <c r="AY276" s="37">
        <f t="shared" si="125"/>
        <v>0</v>
      </c>
      <c r="AZ276" s="39">
        <f t="shared" si="126"/>
        <v>252.1</v>
      </c>
    </row>
    <row r="277" spans="1:52" x14ac:dyDescent="0.3">
      <c r="A277" s="9">
        <v>496</v>
      </c>
      <c r="B277" s="1" t="s">
        <v>301</v>
      </c>
      <c r="C277" s="1" t="s">
        <v>303</v>
      </c>
      <c r="D277" s="9" t="s">
        <v>440</v>
      </c>
      <c r="E277" s="10">
        <v>134.5</v>
      </c>
      <c r="F277" s="10">
        <v>2.5</v>
      </c>
      <c r="G277" s="10">
        <v>0</v>
      </c>
      <c r="H277" s="10">
        <f t="shared" si="104"/>
        <v>137</v>
      </c>
      <c r="I277" s="10">
        <v>125.5</v>
      </c>
      <c r="J277" s="11">
        <v>104428</v>
      </c>
      <c r="K277" s="10">
        <v>20.5</v>
      </c>
      <c r="L277" s="10">
        <v>0</v>
      </c>
      <c r="M277" s="10">
        <v>23.8</v>
      </c>
      <c r="N277" s="10">
        <v>0</v>
      </c>
      <c r="O277" s="10">
        <v>0</v>
      </c>
      <c r="P277" s="10">
        <f t="shared" si="105"/>
        <v>306.8</v>
      </c>
      <c r="Q277" s="11">
        <v>29490</v>
      </c>
      <c r="R277" s="17">
        <f t="shared" si="106"/>
        <v>1590488</v>
      </c>
      <c r="S277" s="10">
        <v>124.5</v>
      </c>
      <c r="T277" s="10">
        <v>117</v>
      </c>
      <c r="U277" s="23"/>
      <c r="V277" s="10">
        <f t="shared" si="127"/>
        <v>120.8</v>
      </c>
      <c r="W277" s="24">
        <f t="shared" si="107"/>
        <v>2.5</v>
      </c>
      <c r="X277" s="23">
        <f t="shared" si="108"/>
        <v>0</v>
      </c>
      <c r="Y277" s="10">
        <f t="shared" si="109"/>
        <v>123.3</v>
      </c>
      <c r="Z277" s="10">
        <f t="shared" si="110"/>
        <v>117.5</v>
      </c>
      <c r="AA277" s="23">
        <v>20.5</v>
      </c>
      <c r="AB277" s="23">
        <v>0</v>
      </c>
      <c r="AC277" s="23">
        <v>23.8</v>
      </c>
      <c r="AD277" s="23">
        <v>0</v>
      </c>
      <c r="AE277" s="23">
        <v>0</v>
      </c>
      <c r="AF277" s="10">
        <f t="shared" si="111"/>
        <v>285.10000000000002</v>
      </c>
      <c r="AG277" s="25">
        <v>29490</v>
      </c>
      <c r="AH277" s="17">
        <f t="shared" si="112"/>
        <v>1562758</v>
      </c>
      <c r="AI277" s="11">
        <f t="shared" si="113"/>
        <v>-27730</v>
      </c>
      <c r="AJ277" s="11">
        <v>157377</v>
      </c>
      <c r="AK277" s="11">
        <f t="shared" si="114"/>
        <v>2359</v>
      </c>
      <c r="AL277" s="11">
        <f t="shared" si="115"/>
        <v>-25371</v>
      </c>
      <c r="AO277" s="32">
        <v>496</v>
      </c>
      <c r="AP277" s="35">
        <f t="shared" si="116"/>
        <v>0</v>
      </c>
      <c r="AQ277" s="1" t="b">
        <f t="shared" si="117"/>
        <v>1</v>
      </c>
      <c r="AR277" s="30">
        <f t="shared" si="118"/>
        <v>224.96199999999999</v>
      </c>
      <c r="AS277" s="31">
        <f t="shared" si="119"/>
        <v>0.952569</v>
      </c>
      <c r="AT277" s="36">
        <f t="shared" si="120"/>
        <v>117.5</v>
      </c>
      <c r="AU277" s="1" t="b">
        <f t="shared" si="121"/>
        <v>0</v>
      </c>
      <c r="AV277" s="1">
        <f t="shared" si="122"/>
        <v>0</v>
      </c>
      <c r="AW277" s="31">
        <f t="shared" si="123"/>
        <v>0</v>
      </c>
      <c r="AX277" s="36">
        <f t="shared" si="124"/>
        <v>0</v>
      </c>
      <c r="AY277" s="37">
        <f t="shared" si="125"/>
        <v>0</v>
      </c>
      <c r="AZ277" s="39">
        <f t="shared" si="126"/>
        <v>117.5</v>
      </c>
    </row>
    <row r="278" spans="1:52" x14ac:dyDescent="0.3">
      <c r="A278" s="9">
        <v>497</v>
      </c>
      <c r="B278" s="1" t="s">
        <v>118</v>
      </c>
      <c r="C278" s="1" t="s">
        <v>121</v>
      </c>
      <c r="D278" s="9" t="s">
        <v>441</v>
      </c>
      <c r="E278" s="10">
        <v>9984.6</v>
      </c>
      <c r="F278" s="10">
        <v>23</v>
      </c>
      <c r="G278" s="10">
        <v>0</v>
      </c>
      <c r="H278" s="10">
        <f t="shared" si="104"/>
        <v>10007.6</v>
      </c>
      <c r="I278" s="10">
        <v>350.7</v>
      </c>
      <c r="J278" s="11">
        <v>1629602</v>
      </c>
      <c r="K278" s="10">
        <v>320.3</v>
      </c>
      <c r="L278" s="10">
        <v>156</v>
      </c>
      <c r="M278" s="10">
        <v>1871.8</v>
      </c>
      <c r="N278" s="10">
        <v>218.8</v>
      </c>
      <c r="O278" s="10">
        <v>497.5</v>
      </c>
      <c r="P278" s="10">
        <f t="shared" si="105"/>
        <v>13422.7</v>
      </c>
      <c r="Q278" s="11">
        <v>3335836</v>
      </c>
      <c r="R278" s="17">
        <f t="shared" si="106"/>
        <v>71630534</v>
      </c>
      <c r="S278" s="10">
        <v>9955</v>
      </c>
      <c r="T278" s="10">
        <v>9820</v>
      </c>
      <c r="U278" s="23"/>
      <c r="V278" s="10">
        <f t="shared" si="127"/>
        <v>9887.5</v>
      </c>
      <c r="W278" s="24">
        <f t="shared" si="107"/>
        <v>23</v>
      </c>
      <c r="X278" s="23">
        <f t="shared" si="108"/>
        <v>0</v>
      </c>
      <c r="Y278" s="10">
        <f t="shared" si="109"/>
        <v>9910.5</v>
      </c>
      <c r="Z278" s="10">
        <f t="shared" si="110"/>
        <v>347.3</v>
      </c>
      <c r="AA278" s="23">
        <v>320.3</v>
      </c>
      <c r="AB278" s="23">
        <v>156</v>
      </c>
      <c r="AC278" s="23">
        <v>1871.8</v>
      </c>
      <c r="AD278" s="23">
        <v>218.8</v>
      </c>
      <c r="AE278" s="23">
        <v>497.5</v>
      </c>
      <c r="AF278" s="10">
        <f t="shared" si="111"/>
        <v>13322.2</v>
      </c>
      <c r="AG278" s="25">
        <v>3335836</v>
      </c>
      <c r="AH278" s="17">
        <f t="shared" si="112"/>
        <v>74982628</v>
      </c>
      <c r="AI278" s="11">
        <f t="shared" si="113"/>
        <v>3352094</v>
      </c>
      <c r="AJ278" s="11">
        <v>12487869</v>
      </c>
      <c r="AK278" s="11">
        <f t="shared" si="114"/>
        <v>187188</v>
      </c>
      <c r="AL278" s="11">
        <f t="shared" si="115"/>
        <v>3539282</v>
      </c>
      <c r="AO278" s="32">
        <v>497</v>
      </c>
      <c r="AP278" s="35">
        <f t="shared" si="116"/>
        <v>0</v>
      </c>
      <c r="AQ278" s="1" t="b">
        <f t="shared" si="117"/>
        <v>0</v>
      </c>
      <c r="AR278" s="30">
        <f t="shared" si="118"/>
        <v>0</v>
      </c>
      <c r="AS278" s="31">
        <f t="shared" si="119"/>
        <v>0</v>
      </c>
      <c r="AT278" s="36">
        <f t="shared" si="120"/>
        <v>0</v>
      </c>
      <c r="AU278" s="1" t="b">
        <f t="shared" si="121"/>
        <v>0</v>
      </c>
      <c r="AV278" s="1">
        <f t="shared" si="122"/>
        <v>0</v>
      </c>
      <c r="AW278" s="31">
        <f t="shared" si="123"/>
        <v>0</v>
      </c>
      <c r="AX278" s="36">
        <f t="shared" si="124"/>
        <v>0</v>
      </c>
      <c r="AY278" s="37">
        <f t="shared" si="125"/>
        <v>347.3</v>
      </c>
      <c r="AZ278" s="39">
        <f t="shared" si="126"/>
        <v>347.3</v>
      </c>
    </row>
    <row r="279" spans="1:52" x14ac:dyDescent="0.3">
      <c r="A279" s="9">
        <v>498</v>
      </c>
      <c r="B279" s="1" t="s">
        <v>248</v>
      </c>
      <c r="C279" s="1" t="s">
        <v>251</v>
      </c>
      <c r="D279" s="9" t="s">
        <v>440</v>
      </c>
      <c r="E279" s="10">
        <v>398.9</v>
      </c>
      <c r="F279" s="10">
        <v>6</v>
      </c>
      <c r="G279" s="10">
        <v>0</v>
      </c>
      <c r="H279" s="10">
        <f t="shared" si="104"/>
        <v>404.9</v>
      </c>
      <c r="I279" s="10">
        <v>181.6</v>
      </c>
      <c r="J279" s="11">
        <v>292366</v>
      </c>
      <c r="K279" s="10">
        <v>57.5</v>
      </c>
      <c r="L279" s="10">
        <v>0.7</v>
      </c>
      <c r="M279" s="10">
        <v>82.7</v>
      </c>
      <c r="N279" s="10">
        <v>10.7</v>
      </c>
      <c r="O279" s="10">
        <v>0</v>
      </c>
      <c r="P279" s="10">
        <f t="shared" si="105"/>
        <v>738.1</v>
      </c>
      <c r="Q279" s="11">
        <v>0</v>
      </c>
      <c r="R279" s="17">
        <f t="shared" si="106"/>
        <v>3755453</v>
      </c>
      <c r="S279" s="10">
        <v>386.5</v>
      </c>
      <c r="T279" s="10">
        <v>373.5</v>
      </c>
      <c r="U279" s="23"/>
      <c r="V279" s="10">
        <f t="shared" si="127"/>
        <v>380</v>
      </c>
      <c r="W279" s="24">
        <f t="shared" si="107"/>
        <v>6</v>
      </c>
      <c r="X279" s="23">
        <f t="shared" si="108"/>
        <v>0</v>
      </c>
      <c r="Y279" s="10">
        <f t="shared" si="109"/>
        <v>386</v>
      </c>
      <c r="Z279" s="10">
        <f t="shared" si="110"/>
        <v>175.6</v>
      </c>
      <c r="AA279" s="23">
        <v>57.5</v>
      </c>
      <c r="AB279" s="23">
        <v>0.7</v>
      </c>
      <c r="AC279" s="23">
        <v>82.7</v>
      </c>
      <c r="AD279" s="23">
        <v>10.7</v>
      </c>
      <c r="AE279" s="23">
        <v>0</v>
      </c>
      <c r="AF279" s="10">
        <f t="shared" si="111"/>
        <v>713.2</v>
      </c>
      <c r="AG279" s="25">
        <v>0</v>
      </c>
      <c r="AH279" s="17">
        <f t="shared" si="112"/>
        <v>3835590</v>
      </c>
      <c r="AI279" s="11">
        <f t="shared" si="113"/>
        <v>80137</v>
      </c>
      <c r="AJ279" s="11">
        <v>376877</v>
      </c>
      <c r="AK279" s="11">
        <f t="shared" si="114"/>
        <v>5649</v>
      </c>
      <c r="AL279" s="11">
        <f t="shared" si="115"/>
        <v>85786</v>
      </c>
      <c r="AO279" s="32">
        <v>498</v>
      </c>
      <c r="AP279" s="35">
        <f t="shared" si="116"/>
        <v>0</v>
      </c>
      <c r="AQ279" s="1" t="b">
        <f t="shared" si="117"/>
        <v>0</v>
      </c>
      <c r="AR279" s="30">
        <f t="shared" si="118"/>
        <v>0</v>
      </c>
      <c r="AS279" s="31">
        <f t="shared" si="119"/>
        <v>0</v>
      </c>
      <c r="AT279" s="36">
        <f t="shared" si="120"/>
        <v>0</v>
      </c>
      <c r="AU279" s="1" t="b">
        <f t="shared" si="121"/>
        <v>1</v>
      </c>
      <c r="AV279" s="1">
        <f t="shared" si="122"/>
        <v>106.425</v>
      </c>
      <c r="AW279" s="31">
        <f t="shared" si="123"/>
        <v>0.45496799999999998</v>
      </c>
      <c r="AX279" s="36">
        <f t="shared" si="124"/>
        <v>175.6</v>
      </c>
      <c r="AY279" s="37">
        <f t="shared" si="125"/>
        <v>0</v>
      </c>
      <c r="AZ279" s="39">
        <f t="shared" si="126"/>
        <v>175.6</v>
      </c>
    </row>
    <row r="280" spans="1:52" x14ac:dyDescent="0.3">
      <c r="A280" s="9">
        <v>499</v>
      </c>
      <c r="B280" s="1" t="s">
        <v>73</v>
      </c>
      <c r="C280" s="1" t="s">
        <v>76</v>
      </c>
      <c r="D280" s="9" t="s">
        <v>440</v>
      </c>
      <c r="E280" s="10">
        <v>759.8</v>
      </c>
      <c r="F280" s="10">
        <v>12.6</v>
      </c>
      <c r="G280" s="10">
        <v>0</v>
      </c>
      <c r="H280" s="10">
        <f t="shared" si="104"/>
        <v>772.4</v>
      </c>
      <c r="I280" s="10">
        <v>250</v>
      </c>
      <c r="J280" s="11">
        <v>12338</v>
      </c>
      <c r="K280" s="10">
        <v>2.4</v>
      </c>
      <c r="L280" s="10">
        <v>0</v>
      </c>
      <c r="M280" s="10">
        <v>262.8</v>
      </c>
      <c r="N280" s="10">
        <v>16.2</v>
      </c>
      <c r="O280" s="10">
        <v>0</v>
      </c>
      <c r="P280" s="10">
        <f t="shared" si="105"/>
        <v>1303.8</v>
      </c>
      <c r="Q280" s="11">
        <v>69268</v>
      </c>
      <c r="R280" s="17">
        <f t="shared" si="106"/>
        <v>6703002</v>
      </c>
      <c r="S280" s="10">
        <v>724</v>
      </c>
      <c r="T280" s="10">
        <v>695.6</v>
      </c>
      <c r="U280" s="23"/>
      <c r="V280" s="10">
        <f t="shared" si="127"/>
        <v>709.8</v>
      </c>
      <c r="W280" s="24">
        <f t="shared" si="107"/>
        <v>12.6</v>
      </c>
      <c r="X280" s="23">
        <f t="shared" si="108"/>
        <v>0</v>
      </c>
      <c r="Y280" s="10">
        <f t="shared" si="109"/>
        <v>722.4</v>
      </c>
      <c r="Z280" s="10">
        <f t="shared" si="110"/>
        <v>246.1</v>
      </c>
      <c r="AA280" s="23">
        <v>2.4</v>
      </c>
      <c r="AB280" s="23">
        <v>0</v>
      </c>
      <c r="AC280" s="23">
        <v>262.8</v>
      </c>
      <c r="AD280" s="23">
        <v>16.2</v>
      </c>
      <c r="AE280" s="23">
        <v>0</v>
      </c>
      <c r="AF280" s="10">
        <f t="shared" si="111"/>
        <v>1249.9000000000001</v>
      </c>
      <c r="AG280" s="25">
        <v>69268</v>
      </c>
      <c r="AH280" s="17">
        <f t="shared" si="112"/>
        <v>6791230</v>
      </c>
      <c r="AI280" s="11">
        <f t="shared" si="113"/>
        <v>88228</v>
      </c>
      <c r="AJ280" s="11">
        <v>838288</v>
      </c>
      <c r="AK280" s="11">
        <f t="shared" si="114"/>
        <v>12566</v>
      </c>
      <c r="AL280" s="11">
        <f t="shared" si="115"/>
        <v>100794</v>
      </c>
      <c r="AO280" s="32">
        <v>499</v>
      </c>
      <c r="AP280" s="35">
        <f t="shared" si="116"/>
        <v>0</v>
      </c>
      <c r="AQ280" s="1" t="b">
        <f t="shared" si="117"/>
        <v>0</v>
      </c>
      <c r="AR280" s="30">
        <f t="shared" si="118"/>
        <v>0</v>
      </c>
      <c r="AS280" s="31">
        <f t="shared" si="119"/>
        <v>0</v>
      </c>
      <c r="AT280" s="36">
        <f t="shared" si="120"/>
        <v>0</v>
      </c>
      <c r="AU280" s="1" t="b">
        <f t="shared" si="121"/>
        <v>1</v>
      </c>
      <c r="AV280" s="1">
        <f t="shared" si="122"/>
        <v>522.72</v>
      </c>
      <c r="AW280" s="31">
        <f t="shared" si="123"/>
        <v>0.34067599999999998</v>
      </c>
      <c r="AX280" s="36">
        <f t="shared" si="124"/>
        <v>246.1</v>
      </c>
      <c r="AY280" s="37">
        <f t="shared" si="125"/>
        <v>0</v>
      </c>
      <c r="AZ280" s="39">
        <f t="shared" si="126"/>
        <v>246.1</v>
      </c>
    </row>
    <row r="281" spans="1:52" x14ac:dyDescent="0.3">
      <c r="A281" s="9">
        <v>500</v>
      </c>
      <c r="B281" s="1" t="s">
        <v>419</v>
      </c>
      <c r="C281" s="1" t="s">
        <v>423</v>
      </c>
      <c r="D281" s="9" t="s">
        <v>440</v>
      </c>
      <c r="E281" s="10">
        <v>19848.7</v>
      </c>
      <c r="F281" s="10">
        <v>494.5</v>
      </c>
      <c r="G281" s="10">
        <v>0</v>
      </c>
      <c r="H281" s="10">
        <f t="shared" si="104"/>
        <v>20343.2</v>
      </c>
      <c r="I281" s="10">
        <v>712.8</v>
      </c>
      <c r="J281" s="11">
        <v>2648215</v>
      </c>
      <c r="K281" s="10">
        <v>520.5</v>
      </c>
      <c r="L281" s="10">
        <v>1511.6</v>
      </c>
      <c r="M281" s="10">
        <v>8891.2000000000007</v>
      </c>
      <c r="N281" s="10">
        <v>425.9</v>
      </c>
      <c r="O281" s="10">
        <v>0</v>
      </c>
      <c r="P281" s="10">
        <f t="shared" si="105"/>
        <v>32405.200000000001</v>
      </c>
      <c r="Q281" s="11">
        <v>1489470</v>
      </c>
      <c r="R281" s="17">
        <f t="shared" si="106"/>
        <v>166367128</v>
      </c>
      <c r="S281" s="10">
        <v>19733.599999999999</v>
      </c>
      <c r="T281" s="10">
        <v>19438.8</v>
      </c>
      <c r="U281" s="23"/>
      <c r="V281" s="10">
        <f t="shared" si="127"/>
        <v>19586.2</v>
      </c>
      <c r="W281" s="24">
        <f t="shared" si="107"/>
        <v>494.5</v>
      </c>
      <c r="X281" s="23">
        <f t="shared" si="108"/>
        <v>0</v>
      </c>
      <c r="Y281" s="10">
        <f t="shared" si="109"/>
        <v>20080.7</v>
      </c>
      <c r="Z281" s="10">
        <f t="shared" si="110"/>
        <v>703.6</v>
      </c>
      <c r="AA281" s="23">
        <v>520.5</v>
      </c>
      <c r="AB281" s="23">
        <v>1511.6</v>
      </c>
      <c r="AC281" s="23">
        <v>8891.2000000000007</v>
      </c>
      <c r="AD281" s="23">
        <v>425.9</v>
      </c>
      <c r="AE281" s="23">
        <v>0</v>
      </c>
      <c r="AF281" s="10">
        <f t="shared" si="111"/>
        <v>32133.5</v>
      </c>
      <c r="AG281" s="25">
        <v>1489470</v>
      </c>
      <c r="AH281" s="17">
        <f t="shared" si="112"/>
        <v>174303433</v>
      </c>
      <c r="AI281" s="11">
        <f t="shared" si="113"/>
        <v>7936305</v>
      </c>
      <c r="AJ281" s="11">
        <v>11290590</v>
      </c>
      <c r="AK281" s="11">
        <f t="shared" si="114"/>
        <v>169241</v>
      </c>
      <c r="AL281" s="11">
        <f t="shared" si="115"/>
        <v>8105546</v>
      </c>
      <c r="AO281" s="32">
        <v>500</v>
      </c>
      <c r="AP281" s="35">
        <f t="shared" si="116"/>
        <v>0</v>
      </c>
      <c r="AQ281" s="1" t="b">
        <f t="shared" si="117"/>
        <v>0</v>
      </c>
      <c r="AR281" s="30">
        <f t="shared" si="118"/>
        <v>0</v>
      </c>
      <c r="AS281" s="31">
        <f t="shared" si="119"/>
        <v>0</v>
      </c>
      <c r="AT281" s="36">
        <f t="shared" si="120"/>
        <v>0</v>
      </c>
      <c r="AU281" s="1" t="b">
        <f t="shared" si="121"/>
        <v>0</v>
      </c>
      <c r="AV281" s="1">
        <f t="shared" si="122"/>
        <v>0</v>
      </c>
      <c r="AW281" s="31">
        <f t="shared" si="123"/>
        <v>0</v>
      </c>
      <c r="AX281" s="36">
        <f t="shared" si="124"/>
        <v>0</v>
      </c>
      <c r="AY281" s="37">
        <f t="shared" si="125"/>
        <v>703.6</v>
      </c>
      <c r="AZ281" s="39">
        <f t="shared" si="126"/>
        <v>703.6</v>
      </c>
    </row>
    <row r="282" spans="1:52" x14ac:dyDescent="0.3">
      <c r="A282" s="9">
        <v>501</v>
      </c>
      <c r="B282" s="1" t="s">
        <v>366</v>
      </c>
      <c r="C282" s="1" t="s">
        <v>371</v>
      </c>
      <c r="D282" s="9" t="s">
        <v>440</v>
      </c>
      <c r="E282" s="10">
        <v>11840.6</v>
      </c>
      <c r="F282" s="10">
        <v>230.5</v>
      </c>
      <c r="G282" s="10">
        <v>0</v>
      </c>
      <c r="H282" s="10">
        <f t="shared" si="104"/>
        <v>12071.1</v>
      </c>
      <c r="I282" s="10">
        <v>423</v>
      </c>
      <c r="J282" s="11">
        <v>481066</v>
      </c>
      <c r="K282" s="10">
        <v>94.5</v>
      </c>
      <c r="L282" s="10">
        <v>224.4</v>
      </c>
      <c r="M282" s="10">
        <v>4924</v>
      </c>
      <c r="N282" s="10">
        <v>234.8</v>
      </c>
      <c r="O282" s="10">
        <v>0</v>
      </c>
      <c r="P282" s="10">
        <f t="shared" si="105"/>
        <v>17971.8</v>
      </c>
      <c r="Q282" s="11">
        <v>1823974</v>
      </c>
      <c r="R282" s="17">
        <f t="shared" si="106"/>
        <v>93264492</v>
      </c>
      <c r="S282" s="10">
        <v>11840.6</v>
      </c>
      <c r="T282" s="10">
        <v>11531.8</v>
      </c>
      <c r="U282" s="23"/>
      <c r="V282" s="10">
        <f t="shared" si="127"/>
        <v>11686.2</v>
      </c>
      <c r="W282" s="24">
        <f t="shared" si="107"/>
        <v>230.5</v>
      </c>
      <c r="X282" s="23">
        <f t="shared" si="108"/>
        <v>0</v>
      </c>
      <c r="Y282" s="10">
        <f t="shared" si="109"/>
        <v>11916.7</v>
      </c>
      <c r="Z282" s="10">
        <f t="shared" si="110"/>
        <v>417.6</v>
      </c>
      <c r="AA282" s="23">
        <v>94.5</v>
      </c>
      <c r="AB282" s="23">
        <v>224.4</v>
      </c>
      <c r="AC282" s="23">
        <v>4924</v>
      </c>
      <c r="AD282" s="23">
        <v>234.8</v>
      </c>
      <c r="AE282" s="23">
        <v>0</v>
      </c>
      <c r="AF282" s="10">
        <f t="shared" si="111"/>
        <v>17812</v>
      </c>
      <c r="AG282" s="25">
        <v>1823974</v>
      </c>
      <c r="AH282" s="17">
        <f t="shared" si="112"/>
        <v>97616910</v>
      </c>
      <c r="AI282" s="11">
        <f t="shared" si="113"/>
        <v>4352418</v>
      </c>
      <c r="AJ282" s="11">
        <v>16726252</v>
      </c>
      <c r="AK282" s="11">
        <f t="shared" si="114"/>
        <v>250719</v>
      </c>
      <c r="AL282" s="11">
        <f t="shared" si="115"/>
        <v>4603137</v>
      </c>
      <c r="AO282" s="32">
        <v>501</v>
      </c>
      <c r="AP282" s="35">
        <f t="shared" si="116"/>
        <v>0</v>
      </c>
      <c r="AQ282" s="1" t="b">
        <f t="shared" si="117"/>
        <v>0</v>
      </c>
      <c r="AR282" s="30">
        <f t="shared" si="118"/>
        <v>0</v>
      </c>
      <c r="AS282" s="31">
        <f t="shared" si="119"/>
        <v>0</v>
      </c>
      <c r="AT282" s="36">
        <f t="shared" si="120"/>
        <v>0</v>
      </c>
      <c r="AU282" s="1" t="b">
        <f t="shared" si="121"/>
        <v>0</v>
      </c>
      <c r="AV282" s="1">
        <f t="shared" si="122"/>
        <v>0</v>
      </c>
      <c r="AW282" s="31">
        <f t="shared" si="123"/>
        <v>0</v>
      </c>
      <c r="AX282" s="36">
        <f t="shared" si="124"/>
        <v>0</v>
      </c>
      <c r="AY282" s="37">
        <f t="shared" si="125"/>
        <v>417.6</v>
      </c>
      <c r="AZ282" s="39">
        <f t="shared" si="126"/>
        <v>417.6</v>
      </c>
    </row>
    <row r="283" spans="1:52" x14ac:dyDescent="0.3">
      <c r="A283" s="9">
        <v>502</v>
      </c>
      <c r="B283" s="1" t="s">
        <v>122</v>
      </c>
      <c r="C283" s="1" t="s">
        <v>124</v>
      </c>
      <c r="D283" s="9" t="s">
        <v>441</v>
      </c>
      <c r="E283" s="10">
        <v>121</v>
      </c>
      <c r="F283" s="10">
        <v>4</v>
      </c>
      <c r="G283" s="10">
        <v>0</v>
      </c>
      <c r="H283" s="10">
        <f t="shared" si="104"/>
        <v>125</v>
      </c>
      <c r="I283" s="10">
        <v>118.5</v>
      </c>
      <c r="J283" s="11">
        <v>85646</v>
      </c>
      <c r="K283" s="10">
        <v>16.8</v>
      </c>
      <c r="L283" s="10">
        <v>5</v>
      </c>
      <c r="M283" s="10">
        <v>35.9</v>
      </c>
      <c r="N283" s="10">
        <v>0.6</v>
      </c>
      <c r="O283" s="10">
        <v>0</v>
      </c>
      <c r="P283" s="10">
        <f t="shared" si="105"/>
        <v>301.8</v>
      </c>
      <c r="Q283" s="11">
        <v>0</v>
      </c>
      <c r="R283" s="17">
        <f t="shared" si="106"/>
        <v>1535558</v>
      </c>
      <c r="S283" s="10">
        <v>103</v>
      </c>
      <c r="T283" s="10">
        <v>110</v>
      </c>
      <c r="U283" s="23"/>
      <c r="V283" s="10">
        <f t="shared" si="127"/>
        <v>110</v>
      </c>
      <c r="W283" s="24">
        <f t="shared" si="107"/>
        <v>4</v>
      </c>
      <c r="X283" s="23">
        <f t="shared" si="108"/>
        <v>0</v>
      </c>
      <c r="Y283" s="10">
        <f t="shared" si="109"/>
        <v>114</v>
      </c>
      <c r="Z283" s="10">
        <f t="shared" si="110"/>
        <v>111.4</v>
      </c>
      <c r="AA283" s="23">
        <v>16.8</v>
      </c>
      <c r="AB283" s="23">
        <v>5</v>
      </c>
      <c r="AC283" s="23">
        <v>35.9</v>
      </c>
      <c r="AD283" s="23">
        <v>0.6</v>
      </c>
      <c r="AE283" s="23">
        <v>0</v>
      </c>
      <c r="AF283" s="10">
        <f t="shared" si="111"/>
        <v>283.7</v>
      </c>
      <c r="AG283" s="25">
        <v>0</v>
      </c>
      <c r="AH283" s="17">
        <f t="shared" si="112"/>
        <v>1525739</v>
      </c>
      <c r="AI283" s="11">
        <f t="shared" si="113"/>
        <v>-9819</v>
      </c>
      <c r="AJ283" s="11">
        <v>140086</v>
      </c>
      <c r="AK283" s="11">
        <f t="shared" si="114"/>
        <v>2100</v>
      </c>
      <c r="AL283" s="11">
        <f t="shared" si="115"/>
        <v>-7719</v>
      </c>
      <c r="AO283" s="32">
        <v>502</v>
      </c>
      <c r="AP283" s="35">
        <f t="shared" si="116"/>
        <v>0</v>
      </c>
      <c r="AQ283" s="1" t="b">
        <f t="shared" si="117"/>
        <v>1</v>
      </c>
      <c r="AR283" s="30">
        <f t="shared" si="118"/>
        <v>135.16999999999999</v>
      </c>
      <c r="AS283" s="31">
        <f t="shared" si="119"/>
        <v>0.97722100000000001</v>
      </c>
      <c r="AT283" s="36">
        <f t="shared" si="120"/>
        <v>111.4</v>
      </c>
      <c r="AU283" s="1" t="b">
        <f t="shared" si="121"/>
        <v>0</v>
      </c>
      <c r="AV283" s="1">
        <f t="shared" si="122"/>
        <v>0</v>
      </c>
      <c r="AW283" s="31">
        <f t="shared" si="123"/>
        <v>0</v>
      </c>
      <c r="AX283" s="36">
        <f t="shared" si="124"/>
        <v>0</v>
      </c>
      <c r="AY283" s="37">
        <f t="shared" si="125"/>
        <v>0</v>
      </c>
      <c r="AZ283" s="39">
        <f t="shared" si="126"/>
        <v>111.4</v>
      </c>
    </row>
    <row r="284" spans="1:52" x14ac:dyDescent="0.3">
      <c r="A284" s="9">
        <v>503</v>
      </c>
      <c r="B284" s="1" t="s">
        <v>213</v>
      </c>
      <c r="C284" s="1" t="s">
        <v>214</v>
      </c>
      <c r="D284" s="9" t="s">
        <v>440</v>
      </c>
      <c r="E284" s="10">
        <v>1248.5999999999999</v>
      </c>
      <c r="F284" s="10">
        <v>27</v>
      </c>
      <c r="G284" s="10">
        <v>0</v>
      </c>
      <c r="H284" s="10">
        <f t="shared" si="104"/>
        <v>1275.5999999999999</v>
      </c>
      <c r="I284" s="10">
        <v>204.9</v>
      </c>
      <c r="J284" s="11">
        <v>88065</v>
      </c>
      <c r="K284" s="10">
        <v>17.3</v>
      </c>
      <c r="L284" s="10">
        <v>4.3</v>
      </c>
      <c r="M284" s="10">
        <v>527.79999999999995</v>
      </c>
      <c r="N284" s="10">
        <v>23.6</v>
      </c>
      <c r="O284" s="10">
        <v>0</v>
      </c>
      <c r="P284" s="10">
        <f t="shared" si="105"/>
        <v>2053.5</v>
      </c>
      <c r="Q284" s="11">
        <v>24640</v>
      </c>
      <c r="R284" s="17">
        <f t="shared" si="106"/>
        <v>10472848</v>
      </c>
      <c r="S284" s="10">
        <v>1248.5999999999999</v>
      </c>
      <c r="T284" s="10">
        <v>1235.9000000000001</v>
      </c>
      <c r="U284" s="23"/>
      <c r="V284" s="10">
        <f t="shared" si="127"/>
        <v>1242.3</v>
      </c>
      <c r="W284" s="24">
        <f t="shared" si="107"/>
        <v>27</v>
      </c>
      <c r="X284" s="23">
        <f t="shared" si="108"/>
        <v>0</v>
      </c>
      <c r="Y284" s="10">
        <f t="shared" si="109"/>
        <v>1269.3</v>
      </c>
      <c r="Z284" s="10">
        <f t="shared" si="110"/>
        <v>196.6</v>
      </c>
      <c r="AA284" s="23">
        <v>17.3</v>
      </c>
      <c r="AB284" s="23">
        <v>4.3</v>
      </c>
      <c r="AC284" s="23">
        <v>527.79999999999995</v>
      </c>
      <c r="AD284" s="23">
        <v>23.6</v>
      </c>
      <c r="AE284" s="23">
        <v>0</v>
      </c>
      <c r="AF284" s="10">
        <f t="shared" si="111"/>
        <v>2038.9</v>
      </c>
      <c r="AG284" s="25">
        <v>24640</v>
      </c>
      <c r="AH284" s="17">
        <f t="shared" si="112"/>
        <v>10989844</v>
      </c>
      <c r="AI284" s="11">
        <f t="shared" si="113"/>
        <v>516996</v>
      </c>
      <c r="AJ284" s="11">
        <v>1222144</v>
      </c>
      <c r="AK284" s="11">
        <f t="shared" si="114"/>
        <v>18319</v>
      </c>
      <c r="AL284" s="11">
        <f t="shared" si="115"/>
        <v>535315</v>
      </c>
      <c r="AO284" s="32">
        <v>503</v>
      </c>
      <c r="AP284" s="35">
        <f t="shared" si="116"/>
        <v>0</v>
      </c>
      <c r="AQ284" s="1" t="b">
        <f t="shared" si="117"/>
        <v>0</v>
      </c>
      <c r="AR284" s="30">
        <f t="shared" si="118"/>
        <v>0</v>
      </c>
      <c r="AS284" s="31">
        <f t="shared" si="119"/>
        <v>0</v>
      </c>
      <c r="AT284" s="36">
        <f t="shared" si="120"/>
        <v>0</v>
      </c>
      <c r="AU284" s="1" t="b">
        <f t="shared" si="121"/>
        <v>1</v>
      </c>
      <c r="AV284" s="1">
        <f t="shared" si="122"/>
        <v>1199.5088000000001</v>
      </c>
      <c r="AW284" s="31">
        <f t="shared" si="123"/>
        <v>0.15486800000000001</v>
      </c>
      <c r="AX284" s="36">
        <f t="shared" si="124"/>
        <v>196.6</v>
      </c>
      <c r="AY284" s="37">
        <f t="shared" si="125"/>
        <v>0</v>
      </c>
      <c r="AZ284" s="39">
        <f t="shared" si="126"/>
        <v>196.6</v>
      </c>
    </row>
    <row r="285" spans="1:52" x14ac:dyDescent="0.3">
      <c r="A285" s="9">
        <v>504</v>
      </c>
      <c r="B285" s="1" t="s">
        <v>213</v>
      </c>
      <c r="C285" s="1" t="s">
        <v>215</v>
      </c>
      <c r="D285" s="9" t="s">
        <v>440</v>
      </c>
      <c r="E285" s="10">
        <v>479.5</v>
      </c>
      <c r="F285" s="10">
        <v>6.5</v>
      </c>
      <c r="G285" s="10">
        <v>0</v>
      </c>
      <c r="H285" s="10">
        <f t="shared" si="104"/>
        <v>486</v>
      </c>
      <c r="I285" s="10">
        <v>204.6</v>
      </c>
      <c r="J285" s="11">
        <v>45957</v>
      </c>
      <c r="K285" s="10">
        <v>9</v>
      </c>
      <c r="L285" s="10">
        <v>0</v>
      </c>
      <c r="M285" s="10">
        <v>145.4</v>
      </c>
      <c r="N285" s="10">
        <v>2.2999999999999998</v>
      </c>
      <c r="O285" s="10">
        <v>0</v>
      </c>
      <c r="P285" s="10">
        <f t="shared" si="105"/>
        <v>847.3</v>
      </c>
      <c r="Q285" s="11">
        <v>0</v>
      </c>
      <c r="R285" s="17">
        <f t="shared" si="106"/>
        <v>4311062</v>
      </c>
      <c r="S285" s="10">
        <v>479.5</v>
      </c>
      <c r="T285" s="10">
        <v>475.5</v>
      </c>
      <c r="U285" s="23"/>
      <c r="V285" s="10">
        <f t="shared" si="127"/>
        <v>477.5</v>
      </c>
      <c r="W285" s="24">
        <f t="shared" si="107"/>
        <v>6.5</v>
      </c>
      <c r="X285" s="23">
        <f t="shared" si="108"/>
        <v>0</v>
      </c>
      <c r="Y285" s="10">
        <f t="shared" si="109"/>
        <v>484</v>
      </c>
      <c r="Z285" s="10">
        <f t="shared" si="110"/>
        <v>204.1</v>
      </c>
      <c r="AA285" s="23">
        <v>9</v>
      </c>
      <c r="AB285" s="23">
        <v>0</v>
      </c>
      <c r="AC285" s="23">
        <v>145.4</v>
      </c>
      <c r="AD285" s="23">
        <v>2.2999999999999998</v>
      </c>
      <c r="AE285" s="23">
        <v>0</v>
      </c>
      <c r="AF285" s="10">
        <f t="shared" si="111"/>
        <v>844.8</v>
      </c>
      <c r="AG285" s="25">
        <v>0</v>
      </c>
      <c r="AH285" s="17">
        <f t="shared" si="112"/>
        <v>4543334</v>
      </c>
      <c r="AI285" s="11">
        <f t="shared" si="113"/>
        <v>232272</v>
      </c>
      <c r="AJ285" s="11">
        <v>529318</v>
      </c>
      <c r="AK285" s="11">
        <f t="shared" si="114"/>
        <v>7934</v>
      </c>
      <c r="AL285" s="11">
        <f t="shared" si="115"/>
        <v>240206</v>
      </c>
      <c r="AO285" s="32">
        <v>504</v>
      </c>
      <c r="AP285" s="35">
        <f t="shared" si="116"/>
        <v>0</v>
      </c>
      <c r="AQ285" s="1" t="b">
        <f t="shared" si="117"/>
        <v>0</v>
      </c>
      <c r="AR285" s="30">
        <f t="shared" si="118"/>
        <v>0</v>
      </c>
      <c r="AS285" s="31">
        <f t="shared" si="119"/>
        <v>0</v>
      </c>
      <c r="AT285" s="36">
        <f t="shared" si="120"/>
        <v>0</v>
      </c>
      <c r="AU285" s="1" t="b">
        <f t="shared" si="121"/>
        <v>1</v>
      </c>
      <c r="AV285" s="1">
        <f t="shared" si="122"/>
        <v>227.7</v>
      </c>
      <c r="AW285" s="31">
        <f t="shared" si="123"/>
        <v>0.42167300000000002</v>
      </c>
      <c r="AX285" s="36">
        <f t="shared" si="124"/>
        <v>204.1</v>
      </c>
      <c r="AY285" s="37">
        <f t="shared" si="125"/>
        <v>0</v>
      </c>
      <c r="AZ285" s="39">
        <f t="shared" si="126"/>
        <v>204.1</v>
      </c>
    </row>
    <row r="286" spans="1:52" x14ac:dyDescent="0.3">
      <c r="A286" s="9">
        <v>505</v>
      </c>
      <c r="B286" s="1" t="s">
        <v>213</v>
      </c>
      <c r="C286" s="1" t="s">
        <v>216</v>
      </c>
      <c r="D286" s="9" t="s">
        <v>441</v>
      </c>
      <c r="E286" s="10">
        <v>362.5</v>
      </c>
      <c r="F286" s="10">
        <v>6</v>
      </c>
      <c r="G286" s="10">
        <v>0</v>
      </c>
      <c r="H286" s="10">
        <f t="shared" si="104"/>
        <v>368.5</v>
      </c>
      <c r="I286" s="10">
        <v>169.8</v>
      </c>
      <c r="J286" s="11">
        <v>41113</v>
      </c>
      <c r="K286" s="10">
        <v>8.1</v>
      </c>
      <c r="L286" s="10">
        <v>0.4</v>
      </c>
      <c r="M286" s="10">
        <v>108.7</v>
      </c>
      <c r="N286" s="10">
        <v>17.8</v>
      </c>
      <c r="O286" s="10">
        <v>0</v>
      </c>
      <c r="P286" s="10">
        <f t="shared" si="105"/>
        <v>673.3</v>
      </c>
      <c r="Q286" s="11">
        <v>0</v>
      </c>
      <c r="R286" s="17">
        <f t="shared" si="106"/>
        <v>3425750</v>
      </c>
      <c r="S286" s="10">
        <v>362.5</v>
      </c>
      <c r="T286" s="10">
        <v>373</v>
      </c>
      <c r="U286" s="23"/>
      <c r="V286" s="10">
        <f t="shared" si="127"/>
        <v>373</v>
      </c>
      <c r="W286" s="24">
        <f t="shared" si="107"/>
        <v>6</v>
      </c>
      <c r="X286" s="23">
        <f t="shared" si="108"/>
        <v>0</v>
      </c>
      <c r="Y286" s="10">
        <f t="shared" si="109"/>
        <v>379</v>
      </c>
      <c r="Z286" s="10">
        <f t="shared" si="110"/>
        <v>173.3</v>
      </c>
      <c r="AA286" s="23">
        <v>8.1</v>
      </c>
      <c r="AB286" s="23">
        <v>0.4</v>
      </c>
      <c r="AC286" s="23">
        <v>108.7</v>
      </c>
      <c r="AD286" s="23">
        <v>17.8</v>
      </c>
      <c r="AE286" s="23">
        <v>0</v>
      </c>
      <c r="AF286" s="10">
        <f t="shared" si="111"/>
        <v>687.3</v>
      </c>
      <c r="AG286" s="25">
        <v>0</v>
      </c>
      <c r="AH286" s="17">
        <f t="shared" si="112"/>
        <v>3696299</v>
      </c>
      <c r="AI286" s="11">
        <f t="shared" si="113"/>
        <v>270549</v>
      </c>
      <c r="AJ286" s="11">
        <v>444313</v>
      </c>
      <c r="AK286" s="11">
        <f t="shared" si="114"/>
        <v>6660</v>
      </c>
      <c r="AL286" s="11">
        <f t="shared" si="115"/>
        <v>277209</v>
      </c>
      <c r="AO286" s="32">
        <v>505</v>
      </c>
      <c r="AP286" s="35">
        <f t="shared" si="116"/>
        <v>0</v>
      </c>
      <c r="AQ286" s="1" t="b">
        <f t="shared" si="117"/>
        <v>0</v>
      </c>
      <c r="AR286" s="30">
        <f t="shared" si="118"/>
        <v>0</v>
      </c>
      <c r="AS286" s="31">
        <f t="shared" si="119"/>
        <v>0</v>
      </c>
      <c r="AT286" s="36">
        <f t="shared" si="120"/>
        <v>0</v>
      </c>
      <c r="AU286" s="1" t="b">
        <f t="shared" si="121"/>
        <v>1</v>
      </c>
      <c r="AV286" s="1">
        <f t="shared" si="122"/>
        <v>97.762500000000003</v>
      </c>
      <c r="AW286" s="31">
        <f t="shared" si="123"/>
        <v>0.45734599999999997</v>
      </c>
      <c r="AX286" s="36">
        <f t="shared" si="124"/>
        <v>173.3</v>
      </c>
      <c r="AY286" s="37">
        <f t="shared" si="125"/>
        <v>0</v>
      </c>
      <c r="AZ286" s="39">
        <f t="shared" si="126"/>
        <v>173.3</v>
      </c>
    </row>
    <row r="287" spans="1:52" x14ac:dyDescent="0.3">
      <c r="A287" s="9">
        <v>506</v>
      </c>
      <c r="B287" s="1" t="s">
        <v>213</v>
      </c>
      <c r="C287" s="1" t="s">
        <v>217</v>
      </c>
      <c r="D287" s="9" t="s">
        <v>440</v>
      </c>
      <c r="E287" s="10">
        <v>1480</v>
      </c>
      <c r="F287" s="10">
        <v>21</v>
      </c>
      <c r="G287" s="10">
        <v>0</v>
      </c>
      <c r="H287" s="10">
        <f t="shared" si="104"/>
        <v>1501</v>
      </c>
      <c r="I287" s="10">
        <v>114.3</v>
      </c>
      <c r="J287" s="11">
        <v>655523</v>
      </c>
      <c r="K287" s="10">
        <v>128.80000000000001</v>
      </c>
      <c r="L287" s="10">
        <v>0</v>
      </c>
      <c r="M287" s="10">
        <v>387.6</v>
      </c>
      <c r="N287" s="10">
        <v>24.8</v>
      </c>
      <c r="O287" s="10">
        <v>0</v>
      </c>
      <c r="P287" s="10">
        <f t="shared" si="105"/>
        <v>2156.5</v>
      </c>
      <c r="Q287" s="11">
        <v>131040</v>
      </c>
      <c r="R287" s="17">
        <f t="shared" si="106"/>
        <v>11103312</v>
      </c>
      <c r="S287" s="10">
        <v>1443</v>
      </c>
      <c r="T287" s="10">
        <v>1396.6</v>
      </c>
      <c r="U287" s="23"/>
      <c r="V287" s="10">
        <f t="shared" si="127"/>
        <v>1419.8</v>
      </c>
      <c r="W287" s="24">
        <f t="shared" si="107"/>
        <v>21</v>
      </c>
      <c r="X287" s="23">
        <f t="shared" si="108"/>
        <v>0</v>
      </c>
      <c r="Y287" s="10">
        <f t="shared" si="109"/>
        <v>1440.8</v>
      </c>
      <c r="Z287" s="10">
        <f t="shared" si="110"/>
        <v>139.19999999999999</v>
      </c>
      <c r="AA287" s="23">
        <v>128.80000000000001</v>
      </c>
      <c r="AB287" s="23">
        <v>0</v>
      </c>
      <c r="AC287" s="23">
        <v>387.6</v>
      </c>
      <c r="AD287" s="23">
        <v>24.8</v>
      </c>
      <c r="AE287" s="23">
        <v>0</v>
      </c>
      <c r="AF287" s="10">
        <f t="shared" si="111"/>
        <v>2121.1999999999998</v>
      </c>
      <c r="AG287" s="25">
        <v>131040</v>
      </c>
      <c r="AH287" s="17">
        <f t="shared" si="112"/>
        <v>11538854</v>
      </c>
      <c r="AI287" s="11">
        <f t="shared" si="113"/>
        <v>435542</v>
      </c>
      <c r="AJ287" s="11">
        <v>1699392</v>
      </c>
      <c r="AK287" s="11">
        <f t="shared" si="114"/>
        <v>25473</v>
      </c>
      <c r="AL287" s="11">
        <f t="shared" si="115"/>
        <v>461015</v>
      </c>
      <c r="AO287" s="32">
        <v>506</v>
      </c>
      <c r="AP287" s="35">
        <f t="shared" si="116"/>
        <v>0</v>
      </c>
      <c r="AQ287" s="1" t="b">
        <f t="shared" si="117"/>
        <v>0</v>
      </c>
      <c r="AR287" s="30">
        <f t="shared" si="118"/>
        <v>0</v>
      </c>
      <c r="AS287" s="31">
        <f t="shared" si="119"/>
        <v>0</v>
      </c>
      <c r="AT287" s="36">
        <f t="shared" si="120"/>
        <v>0</v>
      </c>
      <c r="AU287" s="1" t="b">
        <f t="shared" si="121"/>
        <v>1</v>
      </c>
      <c r="AV287" s="1">
        <f t="shared" si="122"/>
        <v>1411.74</v>
      </c>
      <c r="AW287" s="31">
        <f t="shared" si="123"/>
        <v>9.6601000000000006E-2</v>
      </c>
      <c r="AX287" s="36">
        <f t="shared" si="124"/>
        <v>139.19999999999999</v>
      </c>
      <c r="AY287" s="37">
        <f t="shared" si="125"/>
        <v>0</v>
      </c>
      <c r="AZ287" s="39">
        <f t="shared" si="126"/>
        <v>139.19999999999999</v>
      </c>
    </row>
    <row r="288" spans="1:52" x14ac:dyDescent="0.3">
      <c r="A288" s="9">
        <v>507</v>
      </c>
      <c r="B288" s="1" t="s">
        <v>179</v>
      </c>
      <c r="C288" s="1" t="s">
        <v>181</v>
      </c>
      <c r="D288" s="9" t="s">
        <v>440</v>
      </c>
      <c r="E288" s="10">
        <v>241.5</v>
      </c>
      <c r="F288" s="10">
        <v>6.5</v>
      </c>
      <c r="G288" s="10">
        <v>0</v>
      </c>
      <c r="H288" s="10">
        <f t="shared" si="104"/>
        <v>248</v>
      </c>
      <c r="I288" s="10">
        <v>154.30000000000001</v>
      </c>
      <c r="J288" s="11">
        <v>78793</v>
      </c>
      <c r="K288" s="10">
        <v>15.5</v>
      </c>
      <c r="L288" s="10">
        <v>30.2</v>
      </c>
      <c r="M288" s="10">
        <v>83.6</v>
      </c>
      <c r="N288" s="10">
        <v>6.5</v>
      </c>
      <c r="O288" s="10">
        <v>0</v>
      </c>
      <c r="P288" s="10">
        <f t="shared" si="105"/>
        <v>538.1</v>
      </c>
      <c r="Q288" s="11">
        <v>0</v>
      </c>
      <c r="R288" s="17">
        <f t="shared" si="106"/>
        <v>2737853</v>
      </c>
      <c r="S288" s="10">
        <v>219.5</v>
      </c>
      <c r="T288" s="10">
        <v>225.5</v>
      </c>
      <c r="U288" s="23"/>
      <c r="V288" s="10">
        <f t="shared" si="127"/>
        <v>225.5</v>
      </c>
      <c r="W288" s="24">
        <f t="shared" si="107"/>
        <v>6.5</v>
      </c>
      <c r="X288" s="23">
        <f t="shared" si="108"/>
        <v>0</v>
      </c>
      <c r="Y288" s="10">
        <f t="shared" si="109"/>
        <v>232</v>
      </c>
      <c r="Z288" s="10">
        <f t="shared" si="110"/>
        <v>154.1</v>
      </c>
      <c r="AA288" s="23">
        <v>15.5</v>
      </c>
      <c r="AB288" s="23">
        <v>30.2</v>
      </c>
      <c r="AC288" s="23">
        <v>83.6</v>
      </c>
      <c r="AD288" s="23">
        <v>6.5</v>
      </c>
      <c r="AE288" s="23">
        <v>0</v>
      </c>
      <c r="AF288" s="10">
        <f t="shared" si="111"/>
        <v>521.9</v>
      </c>
      <c r="AG288" s="25">
        <v>0</v>
      </c>
      <c r="AH288" s="17">
        <f t="shared" si="112"/>
        <v>2806778</v>
      </c>
      <c r="AI288" s="11">
        <f t="shared" si="113"/>
        <v>68925</v>
      </c>
      <c r="AJ288" s="11">
        <v>163222</v>
      </c>
      <c r="AK288" s="11">
        <f t="shared" si="114"/>
        <v>2447</v>
      </c>
      <c r="AL288" s="11">
        <f t="shared" si="115"/>
        <v>71372</v>
      </c>
      <c r="AO288" s="32">
        <v>507</v>
      </c>
      <c r="AP288" s="35">
        <f t="shared" si="116"/>
        <v>0</v>
      </c>
      <c r="AQ288" s="1" t="b">
        <f t="shared" si="117"/>
        <v>1</v>
      </c>
      <c r="AR288" s="30">
        <f t="shared" si="118"/>
        <v>1274.46</v>
      </c>
      <c r="AS288" s="31">
        <f t="shared" si="119"/>
        <v>0.66443600000000003</v>
      </c>
      <c r="AT288" s="36">
        <f t="shared" si="120"/>
        <v>154.1</v>
      </c>
      <c r="AU288" s="1" t="b">
        <f t="shared" si="121"/>
        <v>0</v>
      </c>
      <c r="AV288" s="1">
        <f t="shared" si="122"/>
        <v>0</v>
      </c>
      <c r="AW288" s="31">
        <f t="shared" si="123"/>
        <v>0</v>
      </c>
      <c r="AX288" s="36">
        <f t="shared" si="124"/>
        <v>0</v>
      </c>
      <c r="AY288" s="37">
        <f t="shared" si="125"/>
        <v>0</v>
      </c>
      <c r="AZ288" s="39">
        <f t="shared" si="126"/>
        <v>154.1</v>
      </c>
    </row>
    <row r="289" spans="1:52" x14ac:dyDescent="0.3">
      <c r="A289" s="9">
        <v>508</v>
      </c>
      <c r="B289" s="1" t="s">
        <v>73</v>
      </c>
      <c r="C289" s="1" t="s">
        <v>77</v>
      </c>
      <c r="D289" s="9" t="s">
        <v>440</v>
      </c>
      <c r="E289" s="10">
        <v>786.5</v>
      </c>
      <c r="F289" s="10">
        <v>21.3</v>
      </c>
      <c r="G289" s="10">
        <v>0</v>
      </c>
      <c r="H289" s="10">
        <f t="shared" si="104"/>
        <v>807.8</v>
      </c>
      <c r="I289" s="10">
        <v>251.8</v>
      </c>
      <c r="J289" s="11">
        <v>73345</v>
      </c>
      <c r="K289" s="10">
        <v>14.4</v>
      </c>
      <c r="L289" s="10">
        <v>0.2</v>
      </c>
      <c r="M289" s="10">
        <v>268</v>
      </c>
      <c r="N289" s="10">
        <v>13.9</v>
      </c>
      <c r="O289" s="10">
        <v>0</v>
      </c>
      <c r="P289" s="10">
        <f t="shared" si="105"/>
        <v>1356.1</v>
      </c>
      <c r="Q289" s="11">
        <v>177240</v>
      </c>
      <c r="R289" s="17">
        <f t="shared" si="106"/>
        <v>7077077</v>
      </c>
      <c r="S289" s="10">
        <v>774</v>
      </c>
      <c r="T289" s="10">
        <v>747</v>
      </c>
      <c r="U289" s="23"/>
      <c r="V289" s="10">
        <f t="shared" si="127"/>
        <v>760.5</v>
      </c>
      <c r="W289" s="24">
        <f t="shared" si="107"/>
        <v>21.3</v>
      </c>
      <c r="X289" s="23">
        <f t="shared" si="108"/>
        <v>0</v>
      </c>
      <c r="Y289" s="10">
        <f t="shared" si="109"/>
        <v>781.8</v>
      </c>
      <c r="Z289" s="10">
        <f t="shared" si="110"/>
        <v>250.6</v>
      </c>
      <c r="AA289" s="23">
        <v>14.4</v>
      </c>
      <c r="AB289" s="23">
        <v>0.2</v>
      </c>
      <c r="AC289" s="23">
        <v>268</v>
      </c>
      <c r="AD289" s="23">
        <v>13.9</v>
      </c>
      <c r="AE289" s="23">
        <v>0</v>
      </c>
      <c r="AF289" s="10">
        <f t="shared" si="111"/>
        <v>1328.9</v>
      </c>
      <c r="AG289" s="25">
        <v>177240</v>
      </c>
      <c r="AH289" s="17">
        <f t="shared" si="112"/>
        <v>7324064</v>
      </c>
      <c r="AI289" s="11">
        <f t="shared" si="113"/>
        <v>246987</v>
      </c>
      <c r="AJ289" s="11">
        <v>925130</v>
      </c>
      <c r="AK289" s="11">
        <f t="shared" si="114"/>
        <v>13867</v>
      </c>
      <c r="AL289" s="11">
        <f t="shared" si="115"/>
        <v>260854</v>
      </c>
      <c r="AO289" s="32">
        <v>508</v>
      </c>
      <c r="AP289" s="35">
        <f t="shared" si="116"/>
        <v>0</v>
      </c>
      <c r="AQ289" s="1" t="b">
        <f t="shared" si="117"/>
        <v>0</v>
      </c>
      <c r="AR289" s="30">
        <f t="shared" si="118"/>
        <v>0</v>
      </c>
      <c r="AS289" s="31">
        <f t="shared" si="119"/>
        <v>0</v>
      </c>
      <c r="AT289" s="36">
        <f t="shared" si="120"/>
        <v>0</v>
      </c>
      <c r="AU289" s="1" t="b">
        <f t="shared" si="121"/>
        <v>1</v>
      </c>
      <c r="AV289" s="1">
        <f t="shared" si="122"/>
        <v>596.22749999999996</v>
      </c>
      <c r="AW289" s="31">
        <f t="shared" si="123"/>
        <v>0.32049499999999997</v>
      </c>
      <c r="AX289" s="36">
        <f t="shared" si="124"/>
        <v>250.6</v>
      </c>
      <c r="AY289" s="37">
        <f t="shared" si="125"/>
        <v>0</v>
      </c>
      <c r="AZ289" s="39">
        <f t="shared" si="126"/>
        <v>250.6</v>
      </c>
    </row>
    <row r="290" spans="1:52" x14ac:dyDescent="0.3">
      <c r="A290" s="9">
        <v>509</v>
      </c>
      <c r="B290" s="1" t="s">
        <v>387</v>
      </c>
      <c r="C290" s="1" t="s">
        <v>394</v>
      </c>
      <c r="D290" s="9" t="s">
        <v>441</v>
      </c>
      <c r="E290" s="10">
        <v>197.7</v>
      </c>
      <c r="F290" s="10">
        <v>2.8</v>
      </c>
      <c r="G290" s="10">
        <v>0</v>
      </c>
      <c r="H290" s="10">
        <f t="shared" si="104"/>
        <v>200.5</v>
      </c>
      <c r="I290" s="10">
        <v>150</v>
      </c>
      <c r="J290" s="11">
        <v>74457</v>
      </c>
      <c r="K290" s="10">
        <v>14.6</v>
      </c>
      <c r="L290" s="10">
        <v>0</v>
      </c>
      <c r="M290" s="10">
        <v>36.299999999999997</v>
      </c>
      <c r="N290" s="10">
        <v>6</v>
      </c>
      <c r="O290" s="10">
        <v>0</v>
      </c>
      <c r="P290" s="10">
        <f t="shared" si="105"/>
        <v>407.4</v>
      </c>
      <c r="Q290" s="11">
        <v>0</v>
      </c>
      <c r="R290" s="17">
        <f t="shared" si="106"/>
        <v>2072851</v>
      </c>
      <c r="S290" s="10">
        <v>197.7</v>
      </c>
      <c r="T290" s="10">
        <v>197.5</v>
      </c>
      <c r="U290" s="23"/>
      <c r="V290" s="10">
        <f t="shared" si="127"/>
        <v>197.6</v>
      </c>
      <c r="W290" s="24">
        <f t="shared" si="107"/>
        <v>2.8</v>
      </c>
      <c r="X290" s="23">
        <f t="shared" si="108"/>
        <v>0</v>
      </c>
      <c r="Y290" s="10">
        <f t="shared" si="109"/>
        <v>200.4</v>
      </c>
      <c r="Z290" s="10">
        <f t="shared" si="110"/>
        <v>149.9</v>
      </c>
      <c r="AA290" s="23">
        <v>14.6</v>
      </c>
      <c r="AB290" s="23">
        <v>0</v>
      </c>
      <c r="AC290" s="23">
        <v>36.299999999999997</v>
      </c>
      <c r="AD290" s="23">
        <v>6</v>
      </c>
      <c r="AE290" s="23">
        <v>0</v>
      </c>
      <c r="AF290" s="10">
        <f t="shared" si="111"/>
        <v>407.2</v>
      </c>
      <c r="AG290" s="25">
        <v>0</v>
      </c>
      <c r="AH290" s="17">
        <f t="shared" si="112"/>
        <v>2189922</v>
      </c>
      <c r="AI290" s="11">
        <f t="shared" si="113"/>
        <v>117071</v>
      </c>
      <c r="AJ290" s="11">
        <v>309561</v>
      </c>
      <c r="AK290" s="11">
        <f t="shared" si="114"/>
        <v>4640</v>
      </c>
      <c r="AL290" s="11">
        <f t="shared" si="115"/>
        <v>121711</v>
      </c>
      <c r="AO290" s="32">
        <v>509</v>
      </c>
      <c r="AP290" s="35">
        <f t="shared" si="116"/>
        <v>0</v>
      </c>
      <c r="AQ290" s="1" t="b">
        <f t="shared" si="117"/>
        <v>1</v>
      </c>
      <c r="AR290" s="30">
        <f t="shared" si="118"/>
        <v>969.36199999999997</v>
      </c>
      <c r="AS290" s="31">
        <f t="shared" si="119"/>
        <v>0.74819800000000003</v>
      </c>
      <c r="AT290" s="36">
        <f t="shared" si="120"/>
        <v>149.9</v>
      </c>
      <c r="AU290" s="1" t="b">
        <f t="shared" si="121"/>
        <v>0</v>
      </c>
      <c r="AV290" s="1">
        <f t="shared" si="122"/>
        <v>0</v>
      </c>
      <c r="AW290" s="31">
        <f t="shared" si="123"/>
        <v>0</v>
      </c>
      <c r="AX290" s="36">
        <f t="shared" si="124"/>
        <v>0</v>
      </c>
      <c r="AY290" s="37">
        <f t="shared" si="125"/>
        <v>0</v>
      </c>
      <c r="AZ290" s="39">
        <f t="shared" si="126"/>
        <v>149.9</v>
      </c>
    </row>
    <row r="291" spans="1:52" x14ac:dyDescent="0.3">
      <c r="A291" s="9">
        <v>511</v>
      </c>
      <c r="B291" s="1" t="s">
        <v>170</v>
      </c>
      <c r="C291" s="1" t="s">
        <v>172</v>
      </c>
      <c r="D291" s="9" t="s">
        <v>440</v>
      </c>
      <c r="E291" s="10">
        <v>163.1</v>
      </c>
      <c r="F291" s="10">
        <v>4</v>
      </c>
      <c r="G291" s="10">
        <v>0</v>
      </c>
      <c r="H291" s="10">
        <f t="shared" si="104"/>
        <v>167.1</v>
      </c>
      <c r="I291" s="10">
        <v>139.80000000000001</v>
      </c>
      <c r="J291" s="11">
        <v>24456</v>
      </c>
      <c r="K291" s="10">
        <v>4.8</v>
      </c>
      <c r="L291" s="10">
        <v>0</v>
      </c>
      <c r="M291" s="10">
        <v>32.1</v>
      </c>
      <c r="N291" s="10">
        <v>2</v>
      </c>
      <c r="O291" s="10">
        <v>0</v>
      </c>
      <c r="P291" s="10">
        <f t="shared" si="105"/>
        <v>345.8</v>
      </c>
      <c r="Q291" s="11">
        <v>0</v>
      </c>
      <c r="R291" s="17">
        <f t="shared" si="106"/>
        <v>1759430</v>
      </c>
      <c r="S291" s="10">
        <v>163.1</v>
      </c>
      <c r="T291" s="10">
        <v>147</v>
      </c>
      <c r="U291" s="23"/>
      <c r="V291" s="10">
        <f t="shared" si="127"/>
        <v>155.1</v>
      </c>
      <c r="W291" s="24">
        <f t="shared" si="107"/>
        <v>4</v>
      </c>
      <c r="X291" s="23">
        <f t="shared" si="108"/>
        <v>0</v>
      </c>
      <c r="Y291" s="10">
        <f t="shared" si="109"/>
        <v>159.1</v>
      </c>
      <c r="Z291" s="10">
        <f t="shared" si="110"/>
        <v>136.5</v>
      </c>
      <c r="AA291" s="23">
        <v>4.8</v>
      </c>
      <c r="AB291" s="23">
        <v>0</v>
      </c>
      <c r="AC291" s="23">
        <v>32.1</v>
      </c>
      <c r="AD291" s="23">
        <v>2</v>
      </c>
      <c r="AE291" s="23">
        <v>0</v>
      </c>
      <c r="AF291" s="10">
        <f t="shared" si="111"/>
        <v>334.5</v>
      </c>
      <c r="AG291" s="25">
        <v>0</v>
      </c>
      <c r="AH291" s="17">
        <f t="shared" si="112"/>
        <v>1798941</v>
      </c>
      <c r="AI291" s="11">
        <f t="shared" si="113"/>
        <v>39511</v>
      </c>
      <c r="AJ291" s="11">
        <v>213580</v>
      </c>
      <c r="AK291" s="11">
        <f t="shared" si="114"/>
        <v>3201</v>
      </c>
      <c r="AL291" s="11">
        <f t="shared" si="115"/>
        <v>42712</v>
      </c>
      <c r="AO291" s="32">
        <v>511</v>
      </c>
      <c r="AP291" s="35">
        <f t="shared" si="116"/>
        <v>0</v>
      </c>
      <c r="AQ291" s="1" t="b">
        <f t="shared" si="117"/>
        <v>1</v>
      </c>
      <c r="AR291" s="30">
        <f t="shared" si="118"/>
        <v>570.61099999999999</v>
      </c>
      <c r="AS291" s="31">
        <f t="shared" si="119"/>
        <v>0.85767300000000002</v>
      </c>
      <c r="AT291" s="36">
        <f t="shared" si="120"/>
        <v>136.5</v>
      </c>
      <c r="AU291" s="1" t="b">
        <f t="shared" si="121"/>
        <v>0</v>
      </c>
      <c r="AV291" s="1">
        <f t="shared" si="122"/>
        <v>0</v>
      </c>
      <c r="AW291" s="31">
        <f t="shared" si="123"/>
        <v>0</v>
      </c>
      <c r="AX291" s="36">
        <f t="shared" si="124"/>
        <v>0</v>
      </c>
      <c r="AY291" s="37">
        <f t="shared" si="125"/>
        <v>0</v>
      </c>
      <c r="AZ291" s="39">
        <f t="shared" si="126"/>
        <v>136.5</v>
      </c>
    </row>
    <row r="292" spans="1:52" x14ac:dyDescent="0.3">
      <c r="A292" s="9">
        <v>512</v>
      </c>
      <c r="B292" s="1" t="s">
        <v>197</v>
      </c>
      <c r="C292" s="1" t="s">
        <v>203</v>
      </c>
      <c r="D292" s="9" t="s">
        <v>440</v>
      </c>
      <c r="E292" s="10">
        <v>25904.9</v>
      </c>
      <c r="F292" s="10">
        <v>143</v>
      </c>
      <c r="G292" s="10">
        <v>1</v>
      </c>
      <c r="H292" s="10">
        <f t="shared" si="104"/>
        <v>26048.9</v>
      </c>
      <c r="I292" s="10">
        <v>912.7</v>
      </c>
      <c r="J292" s="11">
        <v>3296243</v>
      </c>
      <c r="K292" s="10">
        <v>647.79999999999995</v>
      </c>
      <c r="L292" s="10">
        <v>476</v>
      </c>
      <c r="M292" s="10">
        <v>4578.7</v>
      </c>
      <c r="N292" s="10">
        <v>620.29999999999995</v>
      </c>
      <c r="O292" s="10">
        <v>2513.1</v>
      </c>
      <c r="P292" s="10">
        <f t="shared" si="105"/>
        <v>35797.5</v>
      </c>
      <c r="Q292" s="11">
        <v>37410</v>
      </c>
      <c r="R292" s="17">
        <f t="shared" si="106"/>
        <v>182175090</v>
      </c>
      <c r="S292" s="10">
        <v>25904.9</v>
      </c>
      <c r="T292" s="10">
        <v>25772.7</v>
      </c>
      <c r="U292" s="23"/>
      <c r="V292" s="10">
        <f t="shared" si="127"/>
        <v>25838.799999999999</v>
      </c>
      <c r="W292" s="24">
        <f t="shared" si="107"/>
        <v>143</v>
      </c>
      <c r="X292" s="23">
        <f t="shared" si="108"/>
        <v>1</v>
      </c>
      <c r="Y292" s="10">
        <f t="shared" si="109"/>
        <v>25982.799999999999</v>
      </c>
      <c r="Z292" s="10">
        <f t="shared" si="110"/>
        <v>910.4</v>
      </c>
      <c r="AA292" s="23">
        <v>647.79999999999995</v>
      </c>
      <c r="AB292" s="23">
        <v>476</v>
      </c>
      <c r="AC292" s="23">
        <v>4578.7</v>
      </c>
      <c r="AD292" s="23">
        <v>620.29999999999995</v>
      </c>
      <c r="AE292" s="23">
        <v>2513.1</v>
      </c>
      <c r="AF292" s="10">
        <f t="shared" si="111"/>
        <v>35729.1</v>
      </c>
      <c r="AG292" s="25">
        <v>37410</v>
      </c>
      <c r="AH292" s="17">
        <f t="shared" si="112"/>
        <v>192188510</v>
      </c>
      <c r="AI292" s="11">
        <f t="shared" si="113"/>
        <v>10013420</v>
      </c>
      <c r="AJ292" s="11">
        <v>23214671</v>
      </c>
      <c r="AK292" s="11">
        <f t="shared" si="114"/>
        <v>347978</v>
      </c>
      <c r="AL292" s="11">
        <f t="shared" si="115"/>
        <v>10361398</v>
      </c>
      <c r="AO292" s="32">
        <v>512</v>
      </c>
      <c r="AP292" s="35">
        <f t="shared" si="116"/>
        <v>0</v>
      </c>
      <c r="AQ292" s="1" t="b">
        <f t="shared" si="117"/>
        <v>0</v>
      </c>
      <c r="AR292" s="30">
        <f t="shared" si="118"/>
        <v>0</v>
      </c>
      <c r="AS292" s="31">
        <f t="shared" si="119"/>
        <v>0</v>
      </c>
      <c r="AT292" s="36">
        <f t="shared" si="120"/>
        <v>0</v>
      </c>
      <c r="AU292" s="1" t="b">
        <f t="shared" si="121"/>
        <v>0</v>
      </c>
      <c r="AV292" s="1">
        <f t="shared" si="122"/>
        <v>0</v>
      </c>
      <c r="AW292" s="31">
        <f t="shared" si="123"/>
        <v>0</v>
      </c>
      <c r="AX292" s="36">
        <f t="shared" si="124"/>
        <v>0</v>
      </c>
      <c r="AY292" s="37">
        <f t="shared" si="125"/>
        <v>910.4</v>
      </c>
      <c r="AZ292" s="39">
        <f t="shared" si="126"/>
        <v>910.4</v>
      </c>
    </row>
  </sheetData>
  <autoFilter ref="A6:AZ292" xr:uid="{1555B9BB-66D5-480E-897C-DB53E51D7A49}">
    <sortState xmlns:xlrd2="http://schemas.microsoft.com/office/spreadsheetml/2017/richdata2" ref="A7:AZ292">
      <sortCondition ref="A6:A292"/>
    </sortState>
  </autoFilter>
  <mergeCells count="3">
    <mergeCell ref="Z2:AE2"/>
    <mergeCell ref="AP5:AY5"/>
    <mergeCell ref="D1:D5"/>
  </mergeCells>
  <phoneticPr fontId="14" type="noConversion"/>
  <printOptions gridLines="1"/>
  <pageMargins left="0.2" right="0.2" top="0.5" bottom="0.5" header="0.3" footer="0.3"/>
  <pageSetup paperSize="5" scale="51" orientation="landscape" r:id="rId1"/>
  <headerFooter>
    <oddFooter>&amp;R&amp;F</oddFooter>
  </headerFooter>
  <colBreaks count="1" manualBreakCount="1">
    <brk id="34" max="291"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F417-2F16-4403-877E-F3113034B0C2}">
  <sheetPr>
    <tabColor rgb="FFFFFFCC"/>
  </sheetPr>
  <dimension ref="A1:Z11"/>
  <sheetViews>
    <sheetView workbookViewId="0">
      <selection activeCell="F18" sqref="F18"/>
    </sheetView>
  </sheetViews>
  <sheetFormatPr defaultRowHeight="15" x14ac:dyDescent="0.3"/>
  <cols>
    <col min="1" max="1" width="15.140625" bestFit="1" customWidth="1"/>
    <col min="2" max="2" width="12.42578125" bestFit="1" customWidth="1"/>
    <col min="3" max="3" width="15.140625" bestFit="1" customWidth="1"/>
    <col min="4" max="4" width="12.42578125" bestFit="1" customWidth="1"/>
    <col min="5" max="5" width="20" bestFit="1" customWidth="1"/>
    <col min="6" max="6" width="1.85546875" customWidth="1"/>
    <col min="7" max="7" width="15.140625" bestFit="1" customWidth="1"/>
    <col min="8" max="8" width="12.42578125" bestFit="1" customWidth="1"/>
    <col min="9" max="9" width="11.140625" customWidth="1"/>
    <col min="10" max="10" width="12.42578125" customWidth="1"/>
    <col min="12" max="12" width="24.7109375" bestFit="1" customWidth="1"/>
    <col min="13" max="13" width="1.85546875" customWidth="1"/>
    <col min="14" max="14" width="15.28515625" bestFit="1" customWidth="1"/>
    <col min="15" max="15" width="24.7109375" bestFit="1" customWidth="1"/>
    <col min="16" max="16" width="1.85546875" customWidth="1"/>
    <col min="17" max="18" width="15.85546875" customWidth="1"/>
    <col min="19" max="19" width="26.85546875" bestFit="1" customWidth="1"/>
    <col min="20" max="20" width="1.85546875" customWidth="1"/>
    <col min="21" max="21" width="9.140625" bestFit="1" customWidth="1"/>
    <col min="23" max="24" width="12.42578125" bestFit="1" customWidth="1"/>
    <col min="25" max="25" width="19.85546875" customWidth="1"/>
    <col min="26" max="26" width="1.85546875" customWidth="1"/>
  </cols>
  <sheetData>
    <row r="1" spans="1:26" x14ac:dyDescent="0.3">
      <c r="A1" s="12" t="s">
        <v>508</v>
      </c>
      <c r="B1" s="12" t="s">
        <v>509</v>
      </c>
      <c r="C1" s="12" t="s">
        <v>508</v>
      </c>
      <c r="D1" s="12" t="s">
        <v>509</v>
      </c>
      <c r="E1" s="46" t="s">
        <v>480</v>
      </c>
      <c r="F1" s="49"/>
      <c r="G1" s="12" t="s">
        <v>508</v>
      </c>
      <c r="H1" s="12" t="s">
        <v>509</v>
      </c>
      <c r="I1" s="12"/>
      <c r="J1" s="12"/>
      <c r="K1" s="12"/>
      <c r="L1" s="46" t="s">
        <v>487</v>
      </c>
      <c r="M1" s="49"/>
      <c r="N1" s="12" t="s">
        <v>508</v>
      </c>
      <c r="O1" s="46" t="s">
        <v>481</v>
      </c>
      <c r="P1" s="49"/>
      <c r="Q1" s="12" t="s">
        <v>509</v>
      </c>
      <c r="R1" s="12" t="s">
        <v>509</v>
      </c>
      <c r="S1" s="56" t="s">
        <v>485</v>
      </c>
      <c r="T1" s="49"/>
      <c r="U1" s="18">
        <v>45555</v>
      </c>
      <c r="V1" s="18">
        <v>45555</v>
      </c>
      <c r="W1" s="12" t="s">
        <v>509</v>
      </c>
      <c r="X1" s="12" t="s">
        <v>509</v>
      </c>
      <c r="Y1" s="46" t="s">
        <v>482</v>
      </c>
      <c r="Z1" s="49"/>
    </row>
    <row r="2" spans="1:26" ht="60.75" thickBot="1" x14ac:dyDescent="0.35">
      <c r="A2" s="40" t="s">
        <v>469</v>
      </c>
      <c r="B2" s="40" t="s">
        <v>470</v>
      </c>
      <c r="C2" s="40" t="s">
        <v>471</v>
      </c>
      <c r="D2" s="40" t="s">
        <v>472</v>
      </c>
      <c r="E2" s="43" t="s">
        <v>510</v>
      </c>
      <c r="F2" s="50"/>
      <c r="G2" s="40" t="s">
        <v>473</v>
      </c>
      <c r="H2" s="40" t="s">
        <v>474</v>
      </c>
      <c r="I2" s="40" t="s">
        <v>489</v>
      </c>
      <c r="J2" s="40" t="s">
        <v>490</v>
      </c>
      <c r="K2" s="40" t="s">
        <v>486</v>
      </c>
      <c r="L2" s="43" t="s">
        <v>512</v>
      </c>
      <c r="M2" s="50"/>
      <c r="N2" s="40" t="s">
        <v>475</v>
      </c>
      <c r="O2" s="43" t="s">
        <v>513</v>
      </c>
      <c r="P2" s="50"/>
      <c r="Q2" s="40" t="s">
        <v>483</v>
      </c>
      <c r="R2" s="40" t="s">
        <v>484</v>
      </c>
      <c r="S2" s="43" t="s">
        <v>514</v>
      </c>
      <c r="T2" s="50"/>
      <c r="U2" s="40" t="s">
        <v>476</v>
      </c>
      <c r="V2" s="40" t="s">
        <v>477</v>
      </c>
      <c r="W2" s="40" t="s">
        <v>478</v>
      </c>
      <c r="X2" s="40" t="s">
        <v>479</v>
      </c>
      <c r="Y2" s="43" t="s">
        <v>515</v>
      </c>
      <c r="Z2" s="50"/>
    </row>
    <row r="3" spans="1:26" ht="15.75" thickBot="1" x14ac:dyDescent="0.35">
      <c r="A3" s="41"/>
      <c r="B3" s="33">
        <f>SUM(A3/6)*0.395</f>
        <v>0</v>
      </c>
      <c r="C3" s="42"/>
      <c r="D3" s="33">
        <f>C3*0.185</f>
        <v>0</v>
      </c>
      <c r="E3" s="44">
        <f>MAX(B3,D3)</f>
        <v>0</v>
      </c>
      <c r="F3" s="51"/>
      <c r="G3" s="42"/>
      <c r="H3" s="33">
        <f>G3*0.484</f>
        <v>0</v>
      </c>
      <c r="I3" s="41"/>
      <c r="J3" s="41"/>
      <c r="K3" s="33">
        <f>MAX(I3+J3)</f>
        <v>0</v>
      </c>
      <c r="L3" s="44">
        <f>H3+K3</f>
        <v>0</v>
      </c>
      <c r="M3" s="51"/>
      <c r="N3" s="41"/>
      <c r="O3" s="44">
        <f>SUM(N3/6)*0.5</f>
        <v>0</v>
      </c>
      <c r="P3" s="51"/>
      <c r="Q3" s="42"/>
      <c r="R3" s="42"/>
      <c r="S3" s="44">
        <f>SUM(Q3/5088)+(R3/5088)</f>
        <v>0</v>
      </c>
      <c r="T3" s="51"/>
      <c r="U3" s="41"/>
      <c r="V3" s="41"/>
      <c r="W3" s="45"/>
      <c r="X3" s="45"/>
      <c r="Y3" s="48">
        <f>SUM(U3*5600)+(V3*2800)+(W3*709)+(X3*709)</f>
        <v>0</v>
      </c>
      <c r="Z3" s="51"/>
    </row>
    <row r="5" spans="1:26" ht="46.9" customHeight="1" x14ac:dyDescent="0.3">
      <c r="A5" s="65" t="s">
        <v>511</v>
      </c>
      <c r="B5" s="65"/>
      <c r="C5" s="65"/>
      <c r="D5" s="65"/>
      <c r="E5" s="65"/>
      <c r="F5" s="65"/>
      <c r="G5" s="65"/>
      <c r="H5" s="65"/>
      <c r="I5" s="65"/>
      <c r="J5" s="65"/>
      <c r="K5" s="65"/>
      <c r="L5" s="65"/>
    </row>
    <row r="7" spans="1:26" x14ac:dyDescent="0.3">
      <c r="A7" s="47" t="s">
        <v>493</v>
      </c>
    </row>
    <row r="9" spans="1:26" x14ac:dyDescent="0.3">
      <c r="A9" s="47" t="s">
        <v>494</v>
      </c>
    </row>
    <row r="11" spans="1:26" x14ac:dyDescent="0.3">
      <c r="A11" s="53" t="s">
        <v>496</v>
      </c>
    </row>
  </sheetData>
  <mergeCells count="1">
    <mergeCell ref="A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BASE History</vt:lpstr>
      <vt:lpstr>FY25 Estimates</vt:lpstr>
      <vt:lpstr>Calculations for Weightings</vt:lpstr>
      <vt:lpstr>'FY25 Estimates'!Print_Area</vt:lpstr>
      <vt:lpstr>'FY25 Estimates'!Print_Titles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Barnes</dc:creator>
  <cp:lastModifiedBy>Gabrielle Hull</cp:lastModifiedBy>
  <cp:lastPrinted>2023-05-02T21:44:16Z</cp:lastPrinted>
  <dcterms:created xsi:type="dcterms:W3CDTF">2021-01-12T17:32:16Z</dcterms:created>
  <dcterms:modified xsi:type="dcterms:W3CDTF">2024-04-29T20:25:47Z</dcterms:modified>
</cp:coreProperties>
</file>